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 firstSheet="16" activeTab="23"/>
  </bookViews>
  <sheets>
    <sheet name="FEBRERO 2021" sheetId="1" state="hidden" r:id="rId1"/>
    <sheet name="MARZO 2021" sheetId="3" state="hidden" r:id="rId2"/>
    <sheet name="ABRIL 2021" sheetId="4" state="hidden" r:id="rId3"/>
    <sheet name="MAYO" sheetId="5" state="hidden" r:id="rId4"/>
    <sheet name="JUNIO" sheetId="6" state="hidden" r:id="rId5"/>
    <sheet name="JULIO" sheetId="7" state="hidden" r:id="rId6"/>
    <sheet name="AGOSTO" sheetId="8" state="hidden" r:id="rId7"/>
    <sheet name="SEPTIEMBRE " sheetId="10" state="hidden" r:id="rId8"/>
    <sheet name="OCTUBRE " sheetId="11" state="hidden" r:id="rId9"/>
    <sheet name="NOVIEMBRE " sheetId="13" state="hidden" r:id="rId10"/>
    <sheet name="DICIEMBRE " sheetId="14" state="hidden" r:id="rId11"/>
    <sheet name="FEBRERO " sheetId="15" state="hidden" r:id="rId12"/>
    <sheet name="ENERO " sheetId="12" state="hidden" r:id="rId13"/>
    <sheet name="MARZO" sheetId="16" state="hidden" r:id="rId14"/>
    <sheet name="ABRIL" sheetId="18" state="hidden" r:id="rId15"/>
    <sheet name="MAYO " sheetId="19" state="hidden" r:id="rId16"/>
    <sheet name="ENERO" sheetId="28" r:id="rId17"/>
    <sheet name="FEBRERO" sheetId="27" r:id="rId18"/>
    <sheet name="MARZO." sheetId="26" r:id="rId19"/>
    <sheet name="ABRIL." sheetId="25" r:id="rId20"/>
    <sheet name="MAYO." sheetId="24" r:id="rId21"/>
    <sheet name="JUNIO." sheetId="20" r:id="rId22"/>
    <sheet name="JULIO." sheetId="21" r:id="rId23"/>
    <sheet name="AGOSTO." sheetId="22" r:id="rId24"/>
  </sheets>
  <definedNames>
    <definedName name="_xlnm.Print_Area" localSheetId="22">JULIO.!$A$1:$H$34</definedName>
    <definedName name="_xlnm.Print_Area" localSheetId="21">JUNIO.!$A$1:$H$37</definedName>
    <definedName name="_xlnm.Print_Titles" localSheetId="22">JULIO.!$17:$19</definedName>
    <definedName name="_xlnm.Print_Titles" localSheetId="21">JUNIO.!$17:$19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4" l="1"/>
  <c r="F26" i="24"/>
  <c r="H21" i="24"/>
  <c r="H22" i="24" s="1"/>
  <c r="H23" i="24" s="1"/>
  <c r="H24" i="24" s="1"/>
  <c r="H25" i="24" s="1"/>
  <c r="H26" i="24" s="1"/>
  <c r="G25" i="25" l="1"/>
  <c r="F25" i="25"/>
  <c r="H22" i="25"/>
  <c r="H23" i="25" s="1"/>
  <c r="H24" i="25" s="1"/>
  <c r="H25" i="25" s="1"/>
  <c r="H21" i="25"/>
  <c r="G29" i="26" l="1"/>
  <c r="F29" i="26"/>
  <c r="H21" i="26"/>
  <c r="H22" i="26" s="1"/>
  <c r="H23" i="26" s="1"/>
  <c r="H24" i="26" s="1"/>
  <c r="H25" i="26" s="1"/>
  <c r="H26" i="26" s="1"/>
  <c r="H27" i="26" s="1"/>
  <c r="H28" i="26" s="1"/>
  <c r="H29" i="26" s="1"/>
  <c r="G27" i="27" l="1"/>
  <c r="F27" i="27"/>
  <c r="H21" i="27"/>
  <c r="H22" i="27" s="1"/>
  <c r="H23" i="27" s="1"/>
  <c r="H24" i="27" s="1"/>
  <c r="H25" i="27" s="1"/>
  <c r="H26" i="27" s="1"/>
  <c r="H27" i="27" s="1"/>
  <c r="G30" i="28" l="1"/>
  <c r="F30" i="28"/>
  <c r="H23" i="28"/>
  <c r="H24" i="28" s="1"/>
  <c r="H25" i="28" s="1"/>
  <c r="H26" i="28" s="1"/>
  <c r="H27" i="28" s="1"/>
  <c r="H28" i="28" s="1"/>
  <c r="H29" i="28" s="1"/>
  <c r="H30" i="28" s="1"/>
  <c r="F26" i="22" l="1"/>
  <c r="G26" i="22"/>
  <c r="G23" i="21"/>
  <c r="F23" i="21"/>
  <c r="G26" i="20"/>
  <c r="H21" i="22" l="1"/>
  <c r="H22" i="22" s="1"/>
  <c r="H23" i="22" s="1"/>
  <c r="H24" i="22" s="1"/>
  <c r="H25" i="22" s="1"/>
  <c r="H26" i="22" s="1"/>
  <c r="H21" i="21"/>
  <c r="H22" i="21" s="1"/>
  <c r="H23" i="21" s="1"/>
  <c r="H30" i="12"/>
  <c r="H23" i="20"/>
  <c r="H24" i="20" s="1"/>
  <c r="H25" i="20" s="1"/>
  <c r="H26" i="20" s="1"/>
  <c r="H22" i="20"/>
  <c r="H21" i="20"/>
  <c r="H25" i="19"/>
  <c r="H26" i="19"/>
  <c r="F26" i="20"/>
  <c r="H24" i="19"/>
  <c r="H23" i="19"/>
  <c r="H21" i="19"/>
  <c r="H22" i="19" s="1"/>
  <c r="G26" i="19"/>
  <c r="F26" i="19"/>
  <c r="H23" i="18"/>
  <c r="H24" i="18"/>
  <c r="H25" i="18" s="1"/>
  <c r="H22" i="18"/>
  <c r="H21" i="18"/>
  <c r="H22" i="16"/>
  <c r="G25" i="18"/>
  <c r="F25" i="18"/>
  <c r="G29" i="16"/>
  <c r="H26" i="15"/>
  <c r="H27" i="15"/>
  <c r="H21" i="16"/>
  <c r="H23" i="16" s="1"/>
  <c r="H24" i="16" s="1"/>
  <c r="H25" i="16" s="1"/>
  <c r="G27" i="15"/>
  <c r="F29" i="16"/>
  <c r="F27" i="15"/>
  <c r="H21" i="15"/>
  <c r="H22" i="15" s="1"/>
  <c r="H23" i="15" s="1"/>
  <c r="H24" i="15" s="1"/>
  <c r="H25" i="15" s="1"/>
  <c r="H36" i="14"/>
  <c r="H26" i="16" l="1"/>
  <c r="H27" i="16" s="1"/>
  <c r="H28" i="16" s="1"/>
  <c r="H29" i="16" s="1"/>
  <c r="G30" i="12"/>
  <c r="F30" i="12"/>
  <c r="H23" i="12"/>
  <c r="H24" i="12" s="1"/>
  <c r="H25" i="12" s="1"/>
  <c r="H26" i="12" s="1"/>
  <c r="H27" i="12" s="1"/>
  <c r="H28" i="12" s="1"/>
  <c r="H29" i="12" s="1"/>
  <c r="G36" i="14"/>
  <c r="H34" i="14"/>
  <c r="H35" i="14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<sst xmlns="http://schemas.openxmlformats.org/spreadsheetml/2006/main" count="689" uniqueCount="169">
  <si>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</si>
  <si>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</si>
  <si>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</si>
  <si>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</si>
  <si>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</si>
  <si>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</si>
  <si>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</si>
  <si>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</si>
  <si>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</si>
  <si>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</si>
  <si>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</si>
  <si>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</si>
  <si>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</si>
  <si>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</si>
  <si>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</si>
  <si>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</si>
  <si>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</si>
  <si>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</si>
  <si>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</si>
  <si>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</si>
  <si>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</si>
  <si>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</si>
  <si>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</si>
  <si>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</si>
  <si>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</si>
  <si>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</si>
  <si>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</si>
  <si>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</si>
  <si>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</si>
  <si>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</si>
  <si>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</si>
  <si>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</si>
  <si>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</si>
  <si>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</si>
  <si>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</si>
  <si>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</si>
  <si>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</si>
  <si>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</si>
  <si>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</si>
  <si>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</si>
  <si>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</si>
  <si>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</si>
  <si>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</si>
  <si>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</si>
  <si>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</si>
  <si>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</si>
  <si>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</si>
  <si>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</si>
  <si>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</si>
  <si>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</si>
  <si>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</si>
  <si>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</si>
  <si>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</si>
  <si>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</si>
  <si>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</si>
  <si>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</si>
  <si>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</si>
  <si>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</si>
  <si>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</si>
  <si>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</si>
  <si>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</si>
  <si>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</si>
  <si>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</si>
  <si>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</si>
  <si>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</si>
  <si>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</si>
  <si>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</si>
  <si>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</si>
  <si>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</si>
  <si>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</si>
  <si>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</si>
  <si>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</si>
  <si>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</si>
  <si>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</si>
  <si>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</si>
  <si>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</si>
  <si>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</si>
  <si>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</si>
  <si>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</si>
  <si>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</si>
  <si>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</si>
  <si>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</si>
  <si>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</si>
  <si>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</si>
  <si>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</si>
  <si>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</si>
  <si>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</si>
  <si>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</si>
  <si>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</si>
  <si>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</si>
  <si>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</si>
  <si>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</si>
  <si>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</si>
  <si>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</si>
  <si>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</si>
  <si>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</si>
  <si>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</si>
  <si>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</si>
  <si>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</si>
  <si>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</si>
  <si>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</si>
  <si>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</si>
  <si>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</si>
  <si>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</si>
  <si>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</si>
  <si>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</si>
  <si>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</si>
  <si>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</si>
  <si>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</si>
  <si>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</si>
  <si>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</si>
  <si>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</si>
  <si>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</si>
  <si>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</si>
  <si>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</si>
  <si>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</si>
  <si>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</si>
  <si>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</si>
  <si>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</si>
  <si>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</si>
  <si>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</si>
  <si>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</si>
  <si>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</si>
  <si>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</si>
  <si>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</si>
  <si>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</si>
  <si>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</si>
  <si>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</si>
  <si>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</si>
  <si>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</si>
  <si>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</si>
  <si>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</si>
  <si>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</si>
  <si>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</si>
  <si>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</si>
  <si>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</si>
  <si>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</si>
  <si>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</si>
  <si>
    <t>CARGOS BANCARIOS DICIEMBRE  2021</t>
  </si>
  <si>
    <t xml:space="preserve">SALVADOR MANUEL MENDEZ FERRERAS </t>
  </si>
  <si>
    <t>CARGO BANCARIO, ENERO 2022</t>
  </si>
  <si>
    <t>Del 01 al 31 de Enero  2022</t>
  </si>
  <si>
    <t>CHEQUES EMITIDOS- FONDO REPONIBLE INSTITUCIONAL 2022</t>
  </si>
  <si>
    <t>CARGO BANCARIO, FEBRERO 2022.</t>
  </si>
  <si>
    <t xml:space="preserve">ANARKIRIS  KATIANA POLANCO ABAD </t>
  </si>
  <si>
    <t>SUSSY ARIAS  PORTES</t>
  </si>
  <si>
    <t>Del 01 al 28 de Febrero   2022</t>
  </si>
  <si>
    <t>CORP.DEL ACUEDUCTO Y ALCANTARILLADO DE STO DGO</t>
  </si>
  <si>
    <t>PB CELEBRACIONES, SRL</t>
  </si>
  <si>
    <t>CARGO BANCARIO, MARZO 2022</t>
  </si>
  <si>
    <t>Del 01 al 31 de Marzo   2022</t>
  </si>
  <si>
    <t>CARGO BANCARIO. MARZO 2022</t>
  </si>
  <si>
    <t>Del 01 al 30 de Abril  2022</t>
  </si>
  <si>
    <t>AGUA CRISTAL S.A</t>
  </si>
  <si>
    <t xml:space="preserve">MARIA ESTHER LEON RODRIGUEZ </t>
  </si>
  <si>
    <t>Del 01 al 31 de MAYO  2022</t>
  </si>
  <si>
    <t xml:space="preserve">CELIA GISELE ABREU ARIAS </t>
  </si>
  <si>
    <t>Del 01 al 30 de JUNIO  2022</t>
  </si>
  <si>
    <t xml:space="preserve">Encargada    Adm. Y Financiera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</si>
  <si>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</si>
  <si>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 xml:space="preserve">ANDRES GILBERTO COSS MEREJO </t>
  </si>
  <si>
    <t>INSTITUTO DE LA FAMILIA, INC</t>
  </si>
  <si>
    <t>Del 01 al 31 de JULIO  2022</t>
  </si>
  <si>
    <r>
      <t xml:space="preserve">Del 01 al 31 de </t>
    </r>
    <r>
      <rPr>
        <sz val="14"/>
        <rFont val="Arial"/>
        <family val="2"/>
      </rPr>
      <t>AGOSTO</t>
    </r>
    <r>
      <rPr>
        <b/>
        <sz val="14"/>
        <rFont val="Arial"/>
        <family val="2"/>
      </rPr>
      <t xml:space="preserve">  2022</t>
    </r>
  </si>
  <si>
    <t xml:space="preserve">Licda. Johanna Martinez S. </t>
  </si>
  <si>
    <t>ANDRES GILBERTO COSS MEREJO</t>
  </si>
  <si>
    <t xml:space="preserve">Licda. Yokaty De la Cruz. </t>
  </si>
  <si>
    <t xml:space="preserve">Licda. Celeste Bautista. </t>
  </si>
  <si>
    <t>Enc.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</si>
</sst>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0" fontId="11" fillId="0" borderId="4" xfId="0" applyFont="1" applyBorder="1" applyAlignment="1"/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 applyAlignment="1"/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165" fontId="21" fillId="5" borderId="16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43" fontId="11" fillId="0" borderId="1" xfId="2" applyFont="1" applyBorder="1" applyAlignment="1"/>
    <xf numFmtId="0" fontId="16" fillId="0" borderId="0" xfId="0" applyFont="1" applyAlignment="1"/>
    <xf numFmtId="4" fontId="13" fillId="2" borderId="1" xfId="0" applyNumberFormat="1" applyFont="1" applyFill="1" applyBorder="1" applyAlignment="1">
      <alignment horizontal="right" vertical="center"/>
    </xf>
    <xf numFmtId="0" fontId="11" fillId="0" borderId="29" xfId="0" applyFont="1" applyBorder="1" applyAlignment="1"/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8" fillId="0" borderId="0" xfId="0" applyFont="1" applyAlignment="1"/>
    <xf numFmtId="0" fontId="21" fillId="5" borderId="0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43" fontId="0" fillId="0" borderId="0" xfId="3" applyFont="1"/>
    <xf numFmtId="43" fontId="11" fillId="0" borderId="1" xfId="3" applyFont="1" applyBorder="1"/>
    <xf numFmtId="0" fontId="22" fillId="0" borderId="0" xfId="0" applyFont="1" applyBorder="1" applyAlignment="1"/>
    <xf numFmtId="0" fontId="21" fillId="5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6B832DD1-D31D-4CC2-99B2-F00FDA45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B80C99E0-252F-45F1-8A6A-734E6D1A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A106AC4A-09CA-431C-8337-00CCDD8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C14EEAEE-C044-4014-8FDA-C5FBACD9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2B8581DC-93D3-40C5-9702-AB396814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BABE1A28-9755-47E3-8B43-1CF85AFD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4831A8A-A6BA-497D-A0BE-26A73816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23280BB4-C7BA-4139-87A9-3851AA01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CF51545F-F98D-415E-81DC-1B2B4AE5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3" name="Imagen 5">
          <a:extLst>
            <a:ext uri="{FF2B5EF4-FFF2-40B4-BE49-F238E27FC236}">
              <a16:creationId xmlns:a16="http://schemas.microsoft.com/office/drawing/2014/main" xmlns="" id="{F9B76730-64EF-4E7F-A0F6-54A1BF3A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6F7CAFB1-4D2D-40CE-9E51-4B1B3E0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448ECF34-DDE4-40DD-A01C-33894DD3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xmlns="" id="{8C11747E-1CCA-46EC-953C-1EF63836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111"/>
      <c r="B6" s="111"/>
      <c r="C6" s="111"/>
      <c r="D6" s="111"/>
      <c r="E6" s="111"/>
      <c r="F6" s="111"/>
      <c r="G6" s="111"/>
    </row>
    <row r="7" spans="1:11" ht="20.25" x14ac:dyDescent="0.2">
      <c r="A7" s="112"/>
      <c r="B7" s="113"/>
      <c r="C7" s="113"/>
      <c r="D7" s="113"/>
      <c r="E7" s="113"/>
      <c r="F7" s="113"/>
      <c r="G7" s="113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114" t="s">
        <v>2</v>
      </c>
      <c r="B9" s="114"/>
      <c r="C9" s="114"/>
      <c r="D9" s="114"/>
      <c r="E9" s="114"/>
      <c r="F9" s="114"/>
      <c r="G9" s="114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7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7"/>
      <c r="B12" s="30" t="s">
        <v>15</v>
      </c>
      <c r="C12" s="31" t="s">
        <v>16</v>
      </c>
      <c r="D12" s="32" t="s">
        <v>17</v>
      </c>
      <c r="E12" s="30" t="s">
        <v>18</v>
      </c>
      <c r="F12" s="31" t="s">
        <v>19</v>
      </c>
      <c r="G12" s="33" t="s">
        <v>20</v>
      </c>
    </row>
    <row r="13" spans="1:11" ht="14.25" customHeight="1" thickBot="1" x14ac:dyDescent="0.25">
      <c r="A13" s="8"/>
      <c r="B13" s="9">
        <v>44216</v>
      </c>
      <c r="C13" s="10">
        <v>1745</v>
      </c>
      <c r="D13" s="11" t="s">
        <v>6</v>
      </c>
      <c r="E13" s="12"/>
      <c r="F13" s="13">
        <v>8184.49</v>
      </c>
      <c r="G13" s="14">
        <v>8184.49</v>
      </c>
    </row>
    <row r="14" spans="1:11" ht="14.25" customHeight="1" thickBot="1" x14ac:dyDescent="0.25">
      <c r="A14" s="8"/>
      <c r="B14" s="9">
        <v>44216</v>
      </c>
      <c r="C14" s="10">
        <v>1746</v>
      </c>
      <c r="D14" s="11" t="s">
        <v>7</v>
      </c>
      <c r="E14" s="12"/>
      <c r="F14" s="13">
        <v>3088</v>
      </c>
      <c r="G14" s="14">
        <v>3088</v>
      </c>
      <c r="K14" s="15"/>
    </row>
    <row r="15" spans="1:11" ht="14.25" customHeight="1" thickBot="1" x14ac:dyDescent="0.25">
      <c r="A15" s="8"/>
      <c r="B15" s="9">
        <v>44228</v>
      </c>
      <c r="C15" s="10">
        <v>1747</v>
      </c>
      <c r="D15" s="11" t="s">
        <v>8</v>
      </c>
      <c r="E15" s="12"/>
      <c r="F15" s="13">
        <v>0</v>
      </c>
      <c r="G15" s="14">
        <v>0</v>
      </c>
    </row>
    <row r="16" spans="1:11" ht="14.25" customHeight="1" thickBot="1" x14ac:dyDescent="0.25">
      <c r="A16" s="8"/>
      <c r="B16" s="9">
        <v>44228</v>
      </c>
      <c r="C16" s="10">
        <v>1748</v>
      </c>
      <c r="D16" s="11" t="s">
        <v>9</v>
      </c>
      <c r="E16" s="12"/>
      <c r="F16" s="13">
        <v>1844</v>
      </c>
      <c r="G16" s="14">
        <v>1844</v>
      </c>
    </row>
    <row r="17" spans="1:7" ht="14.25" customHeight="1" thickBot="1" x14ac:dyDescent="0.25">
      <c r="A17" s="8"/>
      <c r="B17" s="9">
        <v>44228</v>
      </c>
      <c r="C17" s="10">
        <v>1749</v>
      </c>
      <c r="D17" s="11" t="s">
        <v>10</v>
      </c>
      <c r="E17" s="12"/>
      <c r="F17" s="13">
        <v>283.5</v>
      </c>
      <c r="G17" s="14">
        <v>283.5</v>
      </c>
    </row>
    <row r="18" spans="1:7" ht="16.5" customHeight="1" thickBot="1" x14ac:dyDescent="0.25">
      <c r="A18" s="8"/>
      <c r="B18" s="9">
        <v>44228</v>
      </c>
      <c r="C18" s="10">
        <v>1750</v>
      </c>
      <c r="D18" s="11" t="s">
        <v>10</v>
      </c>
      <c r="E18" s="12"/>
      <c r="F18" s="13">
        <v>262.5</v>
      </c>
      <c r="G18" s="14">
        <v>262.5</v>
      </c>
    </row>
    <row r="19" spans="1:7" ht="13.5" customHeight="1" thickBot="1" x14ac:dyDescent="0.25">
      <c r="A19" s="8"/>
      <c r="B19" s="9">
        <v>44236</v>
      </c>
      <c r="C19" s="10">
        <v>1751</v>
      </c>
      <c r="D19" s="11" t="s">
        <v>8</v>
      </c>
      <c r="E19" s="12"/>
      <c r="F19" s="13">
        <v>0</v>
      </c>
      <c r="G19" s="14">
        <v>0</v>
      </c>
    </row>
    <row r="20" spans="1:7" ht="15.75" customHeight="1" thickBot="1" x14ac:dyDescent="0.25">
      <c r="A20" s="8"/>
      <c r="B20" s="9">
        <v>44236</v>
      </c>
      <c r="C20" s="10">
        <v>1752</v>
      </c>
      <c r="D20" s="16" t="s">
        <v>11</v>
      </c>
      <c r="E20" s="12"/>
      <c r="F20" s="13">
        <v>14791.73</v>
      </c>
      <c r="G20" s="14">
        <v>14791.73</v>
      </c>
    </row>
    <row r="21" spans="1:7" ht="15.75" customHeight="1" thickBot="1" x14ac:dyDescent="0.25">
      <c r="A21" s="8"/>
      <c r="B21" s="9">
        <v>44242</v>
      </c>
      <c r="C21" s="10">
        <v>1753</v>
      </c>
      <c r="D21" s="16" t="s">
        <v>7</v>
      </c>
      <c r="E21" s="12"/>
      <c r="F21" s="13">
        <v>3088</v>
      </c>
      <c r="G21" s="14">
        <v>3088</v>
      </c>
    </row>
    <row r="22" spans="1:7" ht="15.75" customHeight="1" thickBot="1" x14ac:dyDescent="0.25">
      <c r="A22" s="8"/>
      <c r="B22" s="9">
        <v>44258</v>
      </c>
      <c r="C22" s="10">
        <v>1754</v>
      </c>
      <c r="D22" s="16" t="s">
        <v>6</v>
      </c>
      <c r="E22" s="12"/>
      <c r="F22" s="13">
        <v>10206.870000000001</v>
      </c>
      <c r="G22" s="14">
        <v>10206.870000000001</v>
      </c>
    </row>
    <row r="23" spans="1:7" ht="15.75" customHeight="1" x14ac:dyDescent="0.2">
      <c r="A23" s="8"/>
      <c r="B23" s="17">
        <v>44264</v>
      </c>
      <c r="C23" s="18">
        <v>1755</v>
      </c>
      <c r="D23" s="19" t="s">
        <v>7</v>
      </c>
      <c r="E23" s="20"/>
      <c r="F23" s="21">
        <v>3088</v>
      </c>
      <c r="G23" s="14">
        <v>3088</v>
      </c>
    </row>
    <row r="24" spans="1:7" ht="13.5" customHeight="1" thickBot="1" x14ac:dyDescent="0.25">
      <c r="A24" s="8"/>
      <c r="B24" s="22"/>
      <c r="C24" s="23"/>
      <c r="D24" s="23" t="s">
        <v>12</v>
      </c>
      <c r="E24" s="24"/>
      <c r="F24" s="24">
        <f>SUM(F13:F23)</f>
        <v>44837.090000000004</v>
      </c>
      <c r="G24" s="25">
        <f>SUM(G13:G23)</f>
        <v>44837.090000000004</v>
      </c>
    </row>
    <row r="25" spans="1:7" ht="15" customHeight="1" x14ac:dyDescent="0.2">
      <c r="A25" s="8"/>
      <c r="B25" s="26"/>
      <c r="C25" s="26"/>
      <c r="D25" s="26"/>
    </row>
    <row r="26" spans="1:7" ht="14.25" customHeight="1" x14ac:dyDescent="0.2">
      <c r="A26" s="8"/>
      <c r="B26" s="26"/>
      <c r="C26" s="26"/>
      <c r="D26" s="26"/>
    </row>
    <row r="27" spans="1:7" ht="13.5" customHeight="1" x14ac:dyDescent="0.2">
      <c r="A27" s="8"/>
    </row>
    <row r="28" spans="1:7" ht="13.5" customHeight="1" x14ac:dyDescent="0.2">
      <c r="A28" s="8"/>
    </row>
    <row r="29" spans="1:7" ht="13.5" customHeight="1" x14ac:dyDescent="0.2">
      <c r="A29" s="8"/>
    </row>
    <row r="30" spans="1:7" ht="14.25" customHeight="1" x14ac:dyDescent="0.2">
      <c r="A30" s="8"/>
      <c r="D30" s="27" t="s">
        <v>13</v>
      </c>
    </row>
    <row r="31" spans="1:7" ht="14.25" customHeight="1" x14ac:dyDescent="0.2">
      <c r="A31" s="8"/>
      <c r="D31" s="28" t="s">
        <v>14</v>
      </c>
    </row>
    <row r="32" spans="1:7" ht="14.25" customHeight="1" x14ac:dyDescent="0.2">
      <c r="A32" s="29"/>
    </row>
    <row r="33" spans="1:1" ht="15" customHeight="1" x14ac:dyDescent="0.2">
      <c r="A33" s="29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8"/>
  <sheetViews>
    <sheetView topLeftCell="A1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130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3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472771.5</v>
      </c>
      <c r="J18" s="49"/>
    </row>
    <row r="19" spans="2:13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44498</v>
      </c>
      <c r="D22" s="10">
        <v>25</v>
      </c>
      <c r="E22" s="11" t="s">
        <v>119</v>
      </c>
      <c r="F22" s="12">
        <v>0</v>
      </c>
      <c r="G22" s="56">
        <v>175</v>
      </c>
      <c r="H22" s="42">
        <v>472421.5</v>
      </c>
      <c r="I22" s="65"/>
    </row>
    <row r="23" spans="2:13" ht="16.5" x14ac:dyDescent="0.2">
      <c r="B23" s="41"/>
      <c r="C23" s="74">
        <v>44502</v>
      </c>
      <c r="D23" s="10">
        <v>1866</v>
      </c>
      <c r="E23" s="11" t="s">
        <v>120</v>
      </c>
      <c r="F23" s="12">
        <v>0</v>
      </c>
      <c r="G23" s="56">
        <v>10600</v>
      </c>
      <c r="H23" s="42">
        <f>H22-G23</f>
        <v>461821.5</v>
      </c>
    </row>
    <row r="24" spans="2:13" ht="16.5" x14ac:dyDescent="0.2">
      <c r="B24" s="41"/>
      <c r="C24" s="74">
        <v>44502</v>
      </c>
      <c r="D24" s="10">
        <v>1867</v>
      </c>
      <c r="E24" s="11" t="s">
        <v>34</v>
      </c>
      <c r="F24" s="12">
        <v>0</v>
      </c>
      <c r="G24" s="56">
        <v>4250</v>
      </c>
      <c r="H24" s="42">
        <f>H23-G24</f>
        <v>457571.5</v>
      </c>
    </row>
    <row r="25" spans="2:13" ht="16.5" x14ac:dyDescent="0.2">
      <c r="B25" s="41"/>
      <c r="C25" s="74">
        <v>44502</v>
      </c>
      <c r="D25" s="10">
        <v>1868</v>
      </c>
      <c r="E25" s="11" t="s">
        <v>121</v>
      </c>
      <c r="F25" s="12">
        <v>0</v>
      </c>
      <c r="G25" s="56">
        <v>5600</v>
      </c>
      <c r="H25" s="42">
        <f t="shared" ref="H25:H27" si="0">H24-G25</f>
        <v>451971.5</v>
      </c>
    </row>
    <row r="26" spans="2:13" ht="16.5" x14ac:dyDescent="0.2">
      <c r="B26" s="41"/>
      <c r="C26" s="74">
        <v>44502</v>
      </c>
      <c r="D26" s="10">
        <v>1869</v>
      </c>
      <c r="E26" s="11" t="s">
        <v>122</v>
      </c>
      <c r="F26" s="12">
        <v>0</v>
      </c>
      <c r="G26" s="56">
        <v>4250</v>
      </c>
      <c r="H26" s="42">
        <f t="shared" si="0"/>
        <v>447721.5</v>
      </c>
    </row>
    <row r="27" spans="2:13" ht="16.5" x14ac:dyDescent="0.2">
      <c r="B27" s="41"/>
      <c r="C27" s="74">
        <v>44502</v>
      </c>
      <c r="D27" s="10">
        <v>1870</v>
      </c>
      <c r="E27" s="11" t="s">
        <v>8</v>
      </c>
      <c r="F27" s="12">
        <v>0</v>
      </c>
      <c r="G27" s="56">
        <v>0</v>
      </c>
      <c r="H27" s="42">
        <f t="shared" si="0"/>
        <v>447721.5</v>
      </c>
    </row>
    <row r="28" spans="2:13" ht="15.75" customHeight="1" x14ac:dyDescent="0.2">
      <c r="B28" s="41"/>
      <c r="C28" s="74">
        <v>44502</v>
      </c>
      <c r="D28" s="10">
        <v>1871</v>
      </c>
      <c r="E28" s="11" t="s">
        <v>8</v>
      </c>
      <c r="F28" s="66">
        <v>0</v>
      </c>
      <c r="G28" s="56">
        <v>0</v>
      </c>
      <c r="H28" s="42">
        <f>H27+F28-G28</f>
        <v>447721.5</v>
      </c>
    </row>
    <row r="29" spans="2:13" ht="15.75" customHeight="1" x14ac:dyDescent="0.2">
      <c r="B29" s="41"/>
      <c r="C29" s="74">
        <v>44503</v>
      </c>
      <c r="D29" s="10">
        <v>1872</v>
      </c>
      <c r="E29" s="11" t="s">
        <v>124</v>
      </c>
      <c r="F29" s="66"/>
      <c r="G29" s="56">
        <v>5600</v>
      </c>
      <c r="H29" s="42">
        <f t="shared" ref="H29:H33" si="1">H28+F29-G29</f>
        <v>442121.5</v>
      </c>
    </row>
    <row r="30" spans="2:13" ht="15.75" customHeight="1" x14ac:dyDescent="0.2">
      <c r="B30" s="41"/>
      <c r="C30" s="74">
        <v>44503</v>
      </c>
      <c r="D30" s="10">
        <v>1873</v>
      </c>
      <c r="E30" s="11" t="s">
        <v>123</v>
      </c>
      <c r="F30" s="66"/>
      <c r="G30" s="56">
        <v>5600</v>
      </c>
      <c r="H30" s="42">
        <f t="shared" si="1"/>
        <v>436521.5</v>
      </c>
    </row>
    <row r="31" spans="2:13" ht="15.75" customHeight="1" x14ac:dyDescent="0.2">
      <c r="B31" s="41"/>
      <c r="C31" s="74">
        <v>44503</v>
      </c>
      <c r="D31" s="10">
        <v>1874</v>
      </c>
      <c r="E31" s="11" t="s">
        <v>120</v>
      </c>
      <c r="F31" s="66"/>
      <c r="G31" s="56">
        <v>5914.66</v>
      </c>
      <c r="H31" s="42">
        <f t="shared" si="1"/>
        <v>430606.84</v>
      </c>
    </row>
    <row r="32" spans="2:13" ht="15.75" customHeight="1" x14ac:dyDescent="0.2">
      <c r="B32" s="41"/>
      <c r="C32" s="74">
        <v>44503</v>
      </c>
      <c r="D32" s="10">
        <v>1875</v>
      </c>
      <c r="E32" s="11" t="s">
        <v>125</v>
      </c>
      <c r="F32" s="66"/>
      <c r="G32" s="56">
        <v>20000</v>
      </c>
      <c r="H32" s="42">
        <f>H31+F32-G32</f>
        <v>410606.84</v>
      </c>
    </row>
    <row r="33" spans="2:9" ht="15.75" customHeight="1" x14ac:dyDescent="0.2">
      <c r="B33" s="41"/>
      <c r="C33" s="74">
        <v>44508</v>
      </c>
      <c r="D33" s="10">
        <v>1876</v>
      </c>
      <c r="E33" s="11" t="s">
        <v>126</v>
      </c>
      <c r="F33" s="66"/>
      <c r="G33" s="56">
        <v>20711.490000000002</v>
      </c>
      <c r="H33" s="42">
        <f t="shared" si="1"/>
        <v>389895.35000000003</v>
      </c>
    </row>
    <row r="34" spans="2:9" ht="15.75" customHeight="1" x14ac:dyDescent="0.2">
      <c r="B34" s="41"/>
      <c r="C34" s="74">
        <v>44508</v>
      </c>
      <c r="D34" s="10">
        <v>1877</v>
      </c>
      <c r="E34" s="11" t="s">
        <v>127</v>
      </c>
      <c r="F34" s="66"/>
      <c r="G34" s="56">
        <v>6423</v>
      </c>
      <c r="H34" s="42">
        <f>H33+F34-G34</f>
        <v>383472.35000000003</v>
      </c>
    </row>
    <row r="35" spans="2:9" ht="16.5" x14ac:dyDescent="0.2">
      <c r="B35" s="41"/>
      <c r="C35" s="74">
        <v>44508</v>
      </c>
      <c r="D35" s="10">
        <v>1878</v>
      </c>
      <c r="E35" s="11" t="s">
        <v>129</v>
      </c>
      <c r="F35" s="66"/>
      <c r="G35" s="56">
        <v>6176</v>
      </c>
      <c r="H35" s="42">
        <f>H34+F35-G35</f>
        <v>377296.35000000003</v>
      </c>
    </row>
    <row r="36" spans="2:9" ht="16.5" x14ac:dyDescent="0.2">
      <c r="B36" s="41"/>
      <c r="C36" s="74">
        <v>44508</v>
      </c>
      <c r="D36" s="10">
        <v>1879</v>
      </c>
      <c r="E36" s="11" t="s">
        <v>120</v>
      </c>
      <c r="F36" s="66"/>
      <c r="G36" s="56">
        <v>5923.56</v>
      </c>
      <c r="H36" s="80">
        <f>H35+F36-G36</f>
        <v>371372.79000000004</v>
      </c>
    </row>
    <row r="37" spans="2:9" ht="16.5" x14ac:dyDescent="0.2">
      <c r="B37" s="41"/>
      <c r="C37" s="74">
        <v>44529</v>
      </c>
      <c r="D37" s="10">
        <v>1880</v>
      </c>
      <c r="E37" s="11" t="s">
        <v>32</v>
      </c>
      <c r="F37" s="12">
        <v>0</v>
      </c>
      <c r="G37" s="56">
        <v>8100.61</v>
      </c>
      <c r="H37" s="79">
        <f>H36+F37-G37</f>
        <v>363272.18000000005</v>
      </c>
    </row>
    <row r="38" spans="2:9" ht="16.5" x14ac:dyDescent="0.2">
      <c r="B38" s="41"/>
      <c r="C38" s="74">
        <v>44530</v>
      </c>
      <c r="D38" s="10">
        <v>206</v>
      </c>
      <c r="E38" s="11" t="s">
        <v>128</v>
      </c>
      <c r="F38" s="12">
        <v>0</v>
      </c>
      <c r="G38" s="56">
        <v>175</v>
      </c>
      <c r="H38" s="79">
        <f>H37+F38-G38</f>
        <v>363097.18000000005</v>
      </c>
    </row>
    <row r="39" spans="2:9" ht="16.5" x14ac:dyDescent="0.2">
      <c r="B39" s="69"/>
      <c r="C39" s="128" t="s">
        <v>25</v>
      </c>
      <c r="D39" s="129"/>
      <c r="E39" s="130"/>
      <c r="F39" s="78">
        <f>SUM(F20:F38)</f>
        <v>0</v>
      </c>
      <c r="G39" s="78">
        <f>SUM(G20:G38)</f>
        <v>109499.32</v>
      </c>
      <c r="H39" s="73">
        <f>H38</f>
        <v>363097.18000000005</v>
      </c>
      <c r="I39" t="s">
        <v>30</v>
      </c>
    </row>
    <row r="40" spans="2:9" x14ac:dyDescent="0.2">
      <c r="H40" s="50"/>
    </row>
    <row r="41" spans="2:9" x14ac:dyDescent="0.2">
      <c r="H41" s="50"/>
    </row>
    <row r="42" spans="2:9" x14ac:dyDescent="0.2">
      <c r="H42" s="50"/>
    </row>
    <row r="46" spans="2:9" x14ac:dyDescent="0.2">
      <c r="C46" s="34"/>
      <c r="D46" s="34"/>
      <c r="E46" s="115"/>
      <c r="F46" s="115"/>
    </row>
    <row r="47" spans="2:9" ht="15.75" x14ac:dyDescent="0.25">
      <c r="C47" s="47"/>
      <c r="E47" s="131" t="s">
        <v>100</v>
      </c>
      <c r="F47" s="131"/>
    </row>
    <row r="48" spans="2:9" ht="15.75" x14ac:dyDescent="0.25">
      <c r="C48" s="48"/>
      <c r="E48" s="116" t="s">
        <v>26</v>
      </c>
      <c r="F48" s="116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5"/>
  <sheetViews>
    <sheetView topLeftCell="A15" zoomScaleNormal="100" workbookViewId="0">
      <selection activeCell="H45" sqref="H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136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3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363097.18</v>
      </c>
      <c r="J18" s="49"/>
    </row>
    <row r="19" spans="2:13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44530</v>
      </c>
      <c r="D22" s="10">
        <v>206</v>
      </c>
      <c r="E22" s="11" t="s">
        <v>128</v>
      </c>
      <c r="F22" s="12">
        <v>0</v>
      </c>
      <c r="G22" s="56">
        <v>175</v>
      </c>
      <c r="H22" s="42">
        <v>363097.18</v>
      </c>
      <c r="I22" s="65"/>
    </row>
    <row r="23" spans="2:13" ht="16.5" x14ac:dyDescent="0.2">
      <c r="B23" s="41"/>
      <c r="C23" s="74">
        <v>44531</v>
      </c>
      <c r="D23" s="10">
        <v>1881</v>
      </c>
      <c r="E23" s="11" t="s">
        <v>126</v>
      </c>
      <c r="F23" s="12">
        <v>0</v>
      </c>
      <c r="G23" s="56">
        <v>22389.77</v>
      </c>
      <c r="H23" s="42">
        <f>H22-G23</f>
        <v>340707.41</v>
      </c>
    </row>
    <row r="24" spans="2:13" ht="16.5" x14ac:dyDescent="0.2">
      <c r="B24" s="41"/>
      <c r="C24" s="74">
        <v>44532</v>
      </c>
      <c r="D24" s="10">
        <v>1882</v>
      </c>
      <c r="E24" s="11" t="s">
        <v>131</v>
      </c>
      <c r="F24" s="12">
        <v>0</v>
      </c>
      <c r="G24" s="56">
        <v>1950</v>
      </c>
      <c r="H24" s="42">
        <f>H23-G24</f>
        <v>338757.41</v>
      </c>
    </row>
    <row r="25" spans="2:13" ht="16.5" x14ac:dyDescent="0.2">
      <c r="B25" s="41"/>
      <c r="C25" s="74">
        <v>44532</v>
      </c>
      <c r="D25" s="10">
        <v>1883</v>
      </c>
      <c r="E25" s="11" t="s">
        <v>132</v>
      </c>
      <c r="F25" s="12">
        <v>0</v>
      </c>
      <c r="G25" s="56">
        <v>1100</v>
      </c>
      <c r="H25" s="42">
        <f t="shared" ref="H25:H27" si="0">H24-G25</f>
        <v>337657.41</v>
      </c>
    </row>
    <row r="26" spans="2:13" ht="16.5" x14ac:dyDescent="0.2">
      <c r="B26" s="41"/>
      <c r="C26" s="74">
        <v>44532</v>
      </c>
      <c r="D26" s="10">
        <v>1884</v>
      </c>
      <c r="E26" s="11" t="s">
        <v>133</v>
      </c>
      <c r="F26" s="12">
        <v>0</v>
      </c>
      <c r="G26" s="56">
        <v>1350</v>
      </c>
      <c r="H26" s="42">
        <f t="shared" si="0"/>
        <v>336307.41</v>
      </c>
    </row>
    <row r="27" spans="2:13" ht="16.5" x14ac:dyDescent="0.2">
      <c r="B27" s="41"/>
      <c r="C27" s="74">
        <v>44532</v>
      </c>
      <c r="D27" s="10">
        <v>1885</v>
      </c>
      <c r="E27" s="11" t="s">
        <v>134</v>
      </c>
      <c r="F27" s="12">
        <v>0</v>
      </c>
      <c r="G27" s="56">
        <v>1350</v>
      </c>
      <c r="H27" s="42">
        <f t="shared" si="0"/>
        <v>334957.40999999997</v>
      </c>
    </row>
    <row r="28" spans="2:13" ht="15.75" customHeight="1" x14ac:dyDescent="0.2">
      <c r="B28" s="41"/>
      <c r="C28" s="74">
        <v>44532</v>
      </c>
      <c r="D28" s="10">
        <v>1886</v>
      </c>
      <c r="E28" s="11" t="s">
        <v>132</v>
      </c>
      <c r="F28" s="66">
        <v>0</v>
      </c>
      <c r="G28" s="56">
        <v>1100</v>
      </c>
      <c r="H28" s="42">
        <f>H27+F28-G28</f>
        <v>333857.40999999997</v>
      </c>
    </row>
    <row r="29" spans="2:13" ht="15.75" customHeight="1" x14ac:dyDescent="0.2">
      <c r="B29" s="41"/>
      <c r="C29" s="74">
        <v>44539</v>
      </c>
      <c r="D29" s="10">
        <v>1887</v>
      </c>
      <c r="E29" s="11" t="s">
        <v>129</v>
      </c>
      <c r="F29" s="66"/>
      <c r="G29" s="56">
        <v>0</v>
      </c>
      <c r="H29" s="42">
        <f t="shared" ref="H29:H34" si="1">H28+F29-G29</f>
        <v>333857.40999999997</v>
      </c>
    </row>
    <row r="30" spans="2:13" ht="15.75" customHeight="1" x14ac:dyDescent="0.2">
      <c r="B30" s="41"/>
      <c r="C30" s="74">
        <v>44539</v>
      </c>
      <c r="D30" s="10">
        <v>1888</v>
      </c>
      <c r="E30" s="11" t="s">
        <v>129</v>
      </c>
      <c r="F30" s="66"/>
      <c r="G30" s="56">
        <v>3088.8</v>
      </c>
      <c r="H30" s="42">
        <f t="shared" si="1"/>
        <v>330768.61</v>
      </c>
    </row>
    <row r="31" spans="2:13" ht="15.75" customHeight="1" x14ac:dyDescent="0.2">
      <c r="B31" s="41"/>
      <c r="C31" s="74">
        <v>44540</v>
      </c>
      <c r="D31" s="10">
        <v>1889</v>
      </c>
      <c r="E31" s="11" t="s">
        <v>127</v>
      </c>
      <c r="F31" s="66"/>
      <c r="G31" s="56">
        <v>6075</v>
      </c>
      <c r="H31" s="42">
        <f t="shared" si="1"/>
        <v>324693.61</v>
      </c>
    </row>
    <row r="32" spans="2:13" ht="15.75" customHeight="1" x14ac:dyDescent="0.2">
      <c r="B32" s="41"/>
      <c r="C32" s="74">
        <v>44547</v>
      </c>
      <c r="D32" s="10">
        <v>1890</v>
      </c>
      <c r="E32" s="11" t="s">
        <v>126</v>
      </c>
      <c r="F32" s="66"/>
      <c r="G32" s="56">
        <v>0</v>
      </c>
      <c r="H32" s="42">
        <f>H31+F32-G32</f>
        <v>324693.61</v>
      </c>
    </row>
    <row r="33" spans="2:9" ht="15.75" customHeight="1" x14ac:dyDescent="0.2">
      <c r="B33" s="41"/>
      <c r="C33" s="74">
        <v>44547</v>
      </c>
      <c r="D33" s="10">
        <v>1891</v>
      </c>
      <c r="E33" s="11" t="s">
        <v>126</v>
      </c>
      <c r="F33" s="66"/>
      <c r="G33" s="56">
        <v>22416.14</v>
      </c>
      <c r="H33" s="42">
        <f t="shared" si="1"/>
        <v>302277.46999999997</v>
      </c>
    </row>
    <row r="34" spans="2:9" ht="15.75" customHeight="1" x14ac:dyDescent="0.2">
      <c r="B34" s="41"/>
      <c r="C34" s="74">
        <v>44551</v>
      </c>
      <c r="D34" s="10">
        <v>208</v>
      </c>
      <c r="E34" s="11" t="s">
        <v>137</v>
      </c>
      <c r="F34" s="66"/>
      <c r="G34" s="56">
        <v>500</v>
      </c>
      <c r="H34" s="42">
        <f t="shared" si="1"/>
        <v>301777.46999999997</v>
      </c>
    </row>
    <row r="35" spans="2:9" ht="15.75" customHeight="1" x14ac:dyDescent="0.2">
      <c r="B35" s="41"/>
      <c r="C35" s="74">
        <v>44561</v>
      </c>
      <c r="D35" s="10">
        <v>207</v>
      </c>
      <c r="E35" s="11" t="s">
        <v>135</v>
      </c>
      <c r="F35" s="66"/>
      <c r="G35" s="56">
        <v>175</v>
      </c>
      <c r="H35" s="42">
        <f>H34+F35-G35</f>
        <v>301602.46999999997</v>
      </c>
    </row>
    <row r="36" spans="2:9" ht="16.5" x14ac:dyDescent="0.2">
      <c r="B36" s="69"/>
      <c r="C36" s="128" t="s">
        <v>25</v>
      </c>
      <c r="D36" s="129"/>
      <c r="E36" s="130"/>
      <c r="F36" s="81">
        <f>SUM(F20:F35)</f>
        <v>0</v>
      </c>
      <c r="G36" s="81">
        <f>SUM(G20:G35)</f>
        <v>61669.71</v>
      </c>
      <c r="H36" s="73">
        <f>H35</f>
        <v>301602.46999999997</v>
      </c>
      <c r="I36" t="s">
        <v>30</v>
      </c>
    </row>
    <row r="37" spans="2:9" x14ac:dyDescent="0.2">
      <c r="H37" s="50"/>
    </row>
    <row r="38" spans="2:9" x14ac:dyDescent="0.2">
      <c r="H38" s="50"/>
    </row>
    <row r="39" spans="2:9" x14ac:dyDescent="0.2">
      <c r="H39" s="50"/>
    </row>
    <row r="43" spans="2:9" x14ac:dyDescent="0.2">
      <c r="C43" s="34"/>
      <c r="D43" s="34"/>
      <c r="E43" s="115"/>
      <c r="F43" s="115"/>
    </row>
    <row r="44" spans="2:9" ht="15.75" x14ac:dyDescent="0.25">
      <c r="C44" s="47"/>
      <c r="E44" s="131" t="s">
        <v>100</v>
      </c>
      <c r="F44" s="131"/>
    </row>
    <row r="45" spans="2:9" ht="15.75" x14ac:dyDescent="0.25">
      <c r="C45" s="48"/>
      <c r="E45" s="116" t="s">
        <v>26</v>
      </c>
      <c r="F45" s="116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6"/>
  <sheetViews>
    <sheetView zoomScaleNormal="100" workbookViewId="0">
      <selection activeCell="I35" sqref="I3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146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0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253610.28</v>
      </c>
      <c r="J18" s="49"/>
    </row>
    <row r="19" spans="2:10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253610.28</v>
      </c>
      <c r="I20" s="65"/>
    </row>
    <row r="21" spans="2:10" ht="16.5" x14ac:dyDescent="0.2">
      <c r="B21" s="41"/>
      <c r="C21" s="74">
        <v>44614</v>
      </c>
      <c r="D21" s="10">
        <v>1898</v>
      </c>
      <c r="E21" s="11" t="s">
        <v>145</v>
      </c>
      <c r="F21" s="12">
        <v>0</v>
      </c>
      <c r="G21" s="56">
        <v>11654.28</v>
      </c>
      <c r="H21" s="42">
        <f>H20-G21</f>
        <v>241956</v>
      </c>
    </row>
    <row r="22" spans="2:10" ht="16.5" x14ac:dyDescent="0.2">
      <c r="B22" s="41"/>
      <c r="C22" s="74">
        <v>44620</v>
      </c>
      <c r="D22" s="10">
        <v>210</v>
      </c>
      <c r="E22" s="11" t="s">
        <v>143</v>
      </c>
      <c r="F22" s="12">
        <v>0</v>
      </c>
      <c r="G22" s="56">
        <v>175</v>
      </c>
      <c r="H22" s="42">
        <f>H21-G22</f>
        <v>241781</v>
      </c>
    </row>
    <row r="23" spans="2:10" ht="16.5" x14ac:dyDescent="0.2">
      <c r="B23" s="41"/>
      <c r="C23" s="74">
        <v>44620</v>
      </c>
      <c r="D23" s="10">
        <v>1899</v>
      </c>
      <c r="E23" s="11" t="s">
        <v>144</v>
      </c>
      <c r="F23" s="12">
        <v>0</v>
      </c>
      <c r="G23" s="56">
        <v>0</v>
      </c>
      <c r="H23" s="42">
        <f t="shared" ref="H23:H25" si="0">H22-G23</f>
        <v>241781</v>
      </c>
    </row>
    <row r="24" spans="2:10" ht="16.5" x14ac:dyDescent="0.2">
      <c r="B24" s="41"/>
      <c r="C24" s="74">
        <v>44620</v>
      </c>
      <c r="D24" s="10">
        <v>1900</v>
      </c>
      <c r="E24" s="11" t="s">
        <v>144</v>
      </c>
      <c r="F24" s="12">
        <v>0</v>
      </c>
      <c r="G24" s="56">
        <v>0</v>
      </c>
      <c r="H24" s="42">
        <f t="shared" si="0"/>
        <v>241781</v>
      </c>
    </row>
    <row r="25" spans="2:10" ht="16.5" x14ac:dyDescent="0.2">
      <c r="B25" s="41"/>
      <c r="C25" s="74">
        <v>44620</v>
      </c>
      <c r="D25" s="10">
        <v>1901</v>
      </c>
      <c r="E25" s="11" t="s">
        <v>144</v>
      </c>
      <c r="F25" s="12">
        <v>0</v>
      </c>
      <c r="G25" s="56">
        <v>0</v>
      </c>
      <c r="H25" s="42">
        <f t="shared" si="0"/>
        <v>241781</v>
      </c>
    </row>
    <row r="26" spans="2:10" ht="15.75" customHeight="1" x14ac:dyDescent="0.2">
      <c r="B26" s="41"/>
      <c r="C26" s="74">
        <v>44620</v>
      </c>
      <c r="D26" s="10">
        <v>1902</v>
      </c>
      <c r="E26" s="11" t="s">
        <v>144</v>
      </c>
      <c r="F26" s="66">
        <v>0</v>
      </c>
      <c r="G26" s="56">
        <v>18238.740000000002</v>
      </c>
      <c r="H26" s="42">
        <f>H25+F26-G26</f>
        <v>223542.26</v>
      </c>
    </row>
    <row r="27" spans="2:10" ht="16.5" x14ac:dyDescent="0.2">
      <c r="B27" s="69"/>
      <c r="C27" s="128" t="s">
        <v>25</v>
      </c>
      <c r="D27" s="129"/>
      <c r="E27" s="130"/>
      <c r="F27" s="83">
        <f>SUM(F20:F26)</f>
        <v>0</v>
      </c>
      <c r="G27" s="83">
        <f>SUM(G20:G26)</f>
        <v>30068.020000000004</v>
      </c>
      <c r="H27" s="73">
        <f>H26</f>
        <v>223542.26</v>
      </c>
      <c r="I27" t="s">
        <v>30</v>
      </c>
    </row>
    <row r="28" spans="2:10" x14ac:dyDescent="0.2">
      <c r="H28" s="50"/>
    </row>
    <row r="29" spans="2:10" x14ac:dyDescent="0.2">
      <c r="H29" s="50"/>
    </row>
    <row r="30" spans="2:10" x14ac:dyDescent="0.2">
      <c r="H30" s="50"/>
    </row>
    <row r="34" spans="3:6" x14ac:dyDescent="0.2">
      <c r="C34" s="34"/>
      <c r="D34" s="34"/>
      <c r="E34" s="115"/>
      <c r="F34" s="115"/>
    </row>
    <row r="35" spans="3:6" ht="15.75" x14ac:dyDescent="0.25">
      <c r="C35" s="47"/>
      <c r="E35" s="131" t="s">
        <v>100</v>
      </c>
      <c r="F35" s="131"/>
    </row>
    <row r="36" spans="3:6" ht="15.75" x14ac:dyDescent="0.25">
      <c r="C36" s="48"/>
      <c r="E36" s="116" t="s">
        <v>26</v>
      </c>
      <c r="F36" s="116"/>
    </row>
  </sheetData>
  <mergeCells count="13">
    <mergeCell ref="C27:E27"/>
    <mergeCell ref="E34:F34"/>
    <mergeCell ref="E35:F35"/>
    <mergeCell ref="E36:F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9"/>
  <sheetViews>
    <sheetView topLeftCell="A7" zoomScaleNormal="100" workbookViewId="0">
      <selection activeCell="H31" sqref="H3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141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3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301602.46999999997</v>
      </c>
      <c r="J18" s="49"/>
    </row>
    <row r="19" spans="2:13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44926</v>
      </c>
      <c r="D22" s="10">
        <v>207</v>
      </c>
      <c r="E22" s="11" t="s">
        <v>138</v>
      </c>
      <c r="F22" s="12">
        <v>0</v>
      </c>
      <c r="G22" s="56">
        <v>0</v>
      </c>
      <c r="H22" s="42">
        <v>301602.46999999997</v>
      </c>
      <c r="I22" s="65"/>
    </row>
    <row r="23" spans="2:13" ht="16.5" x14ac:dyDescent="0.2">
      <c r="B23" s="41"/>
      <c r="C23" s="74">
        <v>44579</v>
      </c>
      <c r="D23" s="10">
        <v>1892</v>
      </c>
      <c r="E23" s="11" t="s">
        <v>139</v>
      </c>
      <c r="F23" s="12">
        <v>0</v>
      </c>
      <c r="G23" s="56">
        <v>6000</v>
      </c>
      <c r="H23" s="42">
        <f>H22-G23</f>
        <v>295602.46999999997</v>
      </c>
    </row>
    <row r="24" spans="2:13" ht="16.5" x14ac:dyDescent="0.2">
      <c r="B24" s="41"/>
      <c r="C24" s="74">
        <v>44579</v>
      </c>
      <c r="D24" s="10">
        <v>1893</v>
      </c>
      <c r="E24" s="11" t="s">
        <v>111</v>
      </c>
      <c r="F24" s="12">
        <v>0</v>
      </c>
      <c r="G24" s="56">
        <v>12218.47</v>
      </c>
      <c r="H24" s="42">
        <f>H23-G24</f>
        <v>283384</v>
      </c>
    </row>
    <row r="25" spans="2:13" ht="16.5" x14ac:dyDescent="0.2">
      <c r="B25" s="41"/>
      <c r="C25" s="74">
        <v>44581</v>
      </c>
      <c r="D25" s="10">
        <v>1894</v>
      </c>
      <c r="E25" s="11" t="s">
        <v>126</v>
      </c>
      <c r="F25" s="12">
        <v>0</v>
      </c>
      <c r="G25" s="56">
        <v>0</v>
      </c>
      <c r="H25" s="42">
        <f t="shared" ref="H25:H27" si="0">H24-G25</f>
        <v>283384</v>
      </c>
    </row>
    <row r="26" spans="2:13" ht="16.5" x14ac:dyDescent="0.2">
      <c r="B26" s="41"/>
      <c r="C26" s="74">
        <v>44581</v>
      </c>
      <c r="D26" s="10">
        <v>1895</v>
      </c>
      <c r="E26" s="11" t="s">
        <v>126</v>
      </c>
      <c r="F26" s="12">
        <v>0</v>
      </c>
      <c r="G26" s="56">
        <v>20434.919999999998</v>
      </c>
      <c r="H26" s="42">
        <f t="shared" si="0"/>
        <v>262949.08</v>
      </c>
    </row>
    <row r="27" spans="2:13" ht="16.5" x14ac:dyDescent="0.2">
      <c r="B27" s="41"/>
      <c r="C27" s="74">
        <v>44592</v>
      </c>
      <c r="D27" s="10">
        <v>209</v>
      </c>
      <c r="E27" s="11" t="s">
        <v>140</v>
      </c>
      <c r="F27" s="12">
        <v>0</v>
      </c>
      <c r="G27" s="56">
        <v>175</v>
      </c>
      <c r="H27" s="42">
        <f t="shared" si="0"/>
        <v>262774.08</v>
      </c>
    </row>
    <row r="28" spans="2:13" ht="15.75" customHeight="1" x14ac:dyDescent="0.2">
      <c r="B28" s="41"/>
      <c r="C28" s="74">
        <v>44592</v>
      </c>
      <c r="D28" s="10">
        <v>1896</v>
      </c>
      <c r="E28" s="11" t="s">
        <v>129</v>
      </c>
      <c r="F28" s="66">
        <v>0</v>
      </c>
      <c r="G28" s="56">
        <v>3088.8</v>
      </c>
      <c r="H28" s="42">
        <f>H27+F28-G28</f>
        <v>259685.28000000003</v>
      </c>
    </row>
    <row r="29" spans="2:13" ht="15.75" customHeight="1" x14ac:dyDescent="0.2">
      <c r="B29" s="41"/>
      <c r="C29" s="74">
        <v>44592</v>
      </c>
      <c r="D29" s="10">
        <v>1897</v>
      </c>
      <c r="E29" s="11" t="s">
        <v>129</v>
      </c>
      <c r="F29" s="66"/>
      <c r="G29" s="56">
        <v>6075</v>
      </c>
      <c r="H29" s="42">
        <f t="shared" ref="H29" si="1">H28+F29-G29</f>
        <v>253610.28000000003</v>
      </c>
    </row>
    <row r="30" spans="2:13" ht="16.5" x14ac:dyDescent="0.2">
      <c r="B30" s="69"/>
      <c r="C30" s="128" t="s">
        <v>25</v>
      </c>
      <c r="D30" s="129"/>
      <c r="E30" s="130"/>
      <c r="F30" s="82">
        <f>SUM(F20:F29)</f>
        <v>0</v>
      </c>
      <c r="G30" s="82">
        <f>SUM(G20:G29)</f>
        <v>47992.19</v>
      </c>
      <c r="H30" s="73">
        <f>H29</f>
        <v>253610.28000000003</v>
      </c>
      <c r="I30" t="s">
        <v>30</v>
      </c>
    </row>
    <row r="31" spans="2:13" x14ac:dyDescent="0.2">
      <c r="H31" s="50"/>
    </row>
    <row r="32" spans="2:13" x14ac:dyDescent="0.2">
      <c r="H32" s="50"/>
    </row>
    <row r="33" spans="3:8" x14ac:dyDescent="0.2">
      <c r="H33" s="50"/>
    </row>
    <row r="37" spans="3:8" x14ac:dyDescent="0.2">
      <c r="C37" s="34"/>
      <c r="D37" s="34"/>
      <c r="E37" s="115"/>
      <c r="F37" s="115"/>
    </row>
    <row r="38" spans="3:8" ht="15.75" x14ac:dyDescent="0.25">
      <c r="C38" s="47"/>
      <c r="E38" s="131" t="s">
        <v>100</v>
      </c>
      <c r="F38" s="131"/>
    </row>
    <row r="39" spans="3:8" ht="15.75" x14ac:dyDescent="0.25">
      <c r="C39" s="48"/>
      <c r="E39" s="116" t="s">
        <v>26</v>
      </c>
      <c r="F39" s="116"/>
    </row>
  </sheetData>
  <mergeCells count="13">
    <mergeCell ref="C30:E30"/>
    <mergeCell ref="E37:F37"/>
    <mergeCell ref="E38:F38"/>
    <mergeCell ref="E39:F3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6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8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150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0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223542.26</v>
      </c>
      <c r="J18" s="49"/>
    </row>
    <row r="19" spans="2:10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223542.26</v>
      </c>
      <c r="I20" s="65"/>
    </row>
    <row r="21" spans="2:10" ht="16.5" x14ac:dyDescent="0.2">
      <c r="B21" s="41"/>
      <c r="C21" s="74">
        <v>44634</v>
      </c>
      <c r="D21" s="10">
        <v>1903</v>
      </c>
      <c r="E21" s="11" t="s">
        <v>147</v>
      </c>
      <c r="F21" s="12">
        <v>0</v>
      </c>
      <c r="G21" s="56">
        <v>6177.6</v>
      </c>
      <c r="H21" s="42">
        <f t="shared" ref="H21:H27" si="0">H20-G21</f>
        <v>217364.66</v>
      </c>
    </row>
    <row r="22" spans="2:10" ht="16.5" x14ac:dyDescent="0.2">
      <c r="B22" s="41"/>
      <c r="C22" s="74">
        <v>44634</v>
      </c>
      <c r="D22" s="10">
        <v>1904</v>
      </c>
      <c r="E22" s="11" t="s">
        <v>148</v>
      </c>
      <c r="F22" s="12">
        <v>0</v>
      </c>
      <c r="G22" s="56">
        <v>0</v>
      </c>
      <c r="H22" s="42">
        <f t="shared" si="0"/>
        <v>217364.66</v>
      </c>
    </row>
    <row r="23" spans="2:10" ht="16.5" x14ac:dyDescent="0.2">
      <c r="B23" s="41"/>
      <c r="C23" s="74">
        <v>44634</v>
      </c>
      <c r="D23" s="10">
        <v>1905</v>
      </c>
      <c r="E23" s="11" t="s">
        <v>109</v>
      </c>
      <c r="F23" s="12">
        <v>0</v>
      </c>
      <c r="G23" s="56">
        <v>13211</v>
      </c>
      <c r="H23" s="42">
        <f t="shared" si="0"/>
        <v>204153.66</v>
      </c>
    </row>
    <row r="24" spans="2:10" ht="16.5" x14ac:dyDescent="0.2">
      <c r="B24" s="41"/>
      <c r="C24" s="74">
        <v>44634</v>
      </c>
      <c r="D24" s="10">
        <v>1906</v>
      </c>
      <c r="E24" s="11" t="s">
        <v>148</v>
      </c>
      <c r="F24" s="12">
        <v>0</v>
      </c>
      <c r="G24" s="56">
        <v>14913.36</v>
      </c>
      <c r="H24" s="42">
        <f t="shared" si="0"/>
        <v>189240.3</v>
      </c>
    </row>
    <row r="25" spans="2:10" ht="16.5" x14ac:dyDescent="0.2">
      <c r="B25" s="41"/>
      <c r="C25" s="74">
        <v>44637</v>
      </c>
      <c r="D25" s="10">
        <v>1907</v>
      </c>
      <c r="E25" s="11" t="s">
        <v>144</v>
      </c>
      <c r="F25" s="12">
        <v>0</v>
      </c>
      <c r="G25" s="56">
        <v>23469.67</v>
      </c>
      <c r="H25" s="42">
        <f t="shared" si="0"/>
        <v>165770.63</v>
      </c>
    </row>
    <row r="26" spans="2:10" ht="16.5" x14ac:dyDescent="0.2">
      <c r="B26" s="41"/>
      <c r="C26" s="74">
        <v>44642</v>
      </c>
      <c r="D26" s="10">
        <v>1908</v>
      </c>
      <c r="E26" s="11" t="s">
        <v>117</v>
      </c>
      <c r="F26" s="12">
        <v>0</v>
      </c>
      <c r="G26" s="56">
        <v>800</v>
      </c>
      <c r="H26" s="42">
        <f t="shared" si="0"/>
        <v>164970.63</v>
      </c>
    </row>
    <row r="27" spans="2:10" ht="16.5" x14ac:dyDescent="0.2">
      <c r="B27" s="41"/>
      <c r="C27" s="74">
        <v>44650</v>
      </c>
      <c r="D27" s="10">
        <v>1909</v>
      </c>
      <c r="E27" s="11" t="s">
        <v>32</v>
      </c>
      <c r="F27" s="12"/>
      <c r="G27" s="56">
        <v>11350.25</v>
      </c>
      <c r="H27" s="42">
        <f t="shared" si="0"/>
        <v>153620.38</v>
      </c>
    </row>
    <row r="28" spans="2:10" ht="15.75" customHeight="1" x14ac:dyDescent="0.2">
      <c r="B28" s="41"/>
      <c r="C28" s="74">
        <v>44651</v>
      </c>
      <c r="D28" s="10">
        <v>211</v>
      </c>
      <c r="E28" s="11" t="s">
        <v>149</v>
      </c>
      <c r="F28" s="66">
        <v>0</v>
      </c>
      <c r="G28" s="56">
        <v>175</v>
      </c>
      <c r="H28" s="42">
        <f>H27+F28-G28</f>
        <v>153445.38</v>
      </c>
    </row>
    <row r="29" spans="2:10" ht="16.5" x14ac:dyDescent="0.2">
      <c r="B29" s="69"/>
      <c r="C29" s="128" t="s">
        <v>25</v>
      </c>
      <c r="D29" s="129"/>
      <c r="E29" s="130"/>
      <c r="F29" s="84">
        <f>SUM(F20:F28)</f>
        <v>0</v>
      </c>
      <c r="G29" s="84">
        <f>SUM(G20:G28)</f>
        <v>70096.88</v>
      </c>
      <c r="H29" s="73">
        <f>H28</f>
        <v>153445.38</v>
      </c>
      <c r="I29" t="s">
        <v>30</v>
      </c>
    </row>
    <row r="30" spans="2:10" x14ac:dyDescent="0.2">
      <c r="H30" s="50"/>
    </row>
    <row r="31" spans="2:10" x14ac:dyDescent="0.2">
      <c r="H31" s="50"/>
    </row>
    <row r="32" spans="2:10" x14ac:dyDescent="0.2">
      <c r="H32" s="50"/>
    </row>
    <row r="36" spans="3:6" x14ac:dyDescent="0.2">
      <c r="C36" s="34"/>
      <c r="D36" s="34"/>
      <c r="E36" s="115"/>
      <c r="F36" s="115"/>
    </row>
    <row r="37" spans="3:6" ht="15.75" x14ac:dyDescent="0.25">
      <c r="C37" s="47"/>
      <c r="E37" s="131" t="s">
        <v>100</v>
      </c>
      <c r="F37" s="131"/>
    </row>
    <row r="38" spans="3:6" ht="15.75" x14ac:dyDescent="0.25">
      <c r="C38" s="48"/>
      <c r="E38" s="116" t="s">
        <v>26</v>
      </c>
      <c r="F38" s="116"/>
    </row>
  </sheetData>
  <mergeCells count="13">
    <mergeCell ref="C29:E29"/>
    <mergeCell ref="E36:F36"/>
    <mergeCell ref="E37:F37"/>
    <mergeCell ref="E38:F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4"/>
  <sheetViews>
    <sheetView topLeftCell="A12" zoomScaleNormal="100" workbookViewId="0">
      <selection activeCell="J30" sqref="J3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152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0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153445.38</v>
      </c>
      <c r="J18" s="49"/>
    </row>
    <row r="19" spans="2:10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/>
      <c r="D20" s="10"/>
      <c r="E20" s="11"/>
      <c r="F20" s="12">
        <v>0</v>
      </c>
      <c r="G20" s="56">
        <v>0</v>
      </c>
      <c r="H20" s="42">
        <v>153445.38</v>
      </c>
      <c r="I20" s="65"/>
    </row>
    <row r="21" spans="2:10" ht="16.5" x14ac:dyDescent="0.2">
      <c r="B21" s="41"/>
      <c r="C21" s="74">
        <v>44650</v>
      </c>
      <c r="D21" s="10">
        <v>1909</v>
      </c>
      <c r="E21" s="11" t="s">
        <v>32</v>
      </c>
      <c r="F21" s="12"/>
      <c r="G21" s="56">
        <v>0</v>
      </c>
      <c r="H21" s="42">
        <f>G20-G21</f>
        <v>0</v>
      </c>
    </row>
    <row r="22" spans="2:10" ht="16.5" x14ac:dyDescent="0.2">
      <c r="B22" s="41"/>
      <c r="C22" s="74">
        <v>44651</v>
      </c>
      <c r="D22" s="10">
        <v>211</v>
      </c>
      <c r="E22" s="11" t="s">
        <v>151</v>
      </c>
      <c r="F22" s="12"/>
      <c r="G22" s="56">
        <v>0</v>
      </c>
      <c r="H22" s="42">
        <f>H20-G21</f>
        <v>153445.38</v>
      </c>
    </row>
    <row r="23" spans="2:10" ht="16.5" x14ac:dyDescent="0.2">
      <c r="B23" s="41"/>
      <c r="C23" s="74">
        <v>44679</v>
      </c>
      <c r="D23" s="10">
        <v>1910</v>
      </c>
      <c r="E23" s="11" t="s">
        <v>32</v>
      </c>
      <c r="F23" s="12"/>
      <c r="G23" s="56">
        <v>0</v>
      </c>
      <c r="H23" s="42">
        <f>H22-G23</f>
        <v>153445.38</v>
      </c>
    </row>
    <row r="24" spans="2:10" ht="16.5" x14ac:dyDescent="0.2">
      <c r="B24" s="41"/>
      <c r="C24" s="74">
        <v>44680</v>
      </c>
      <c r="D24" s="10">
        <v>1911</v>
      </c>
      <c r="E24" s="11" t="s">
        <v>32</v>
      </c>
      <c r="F24" s="12"/>
      <c r="G24" s="56">
        <v>10502.09</v>
      </c>
      <c r="H24" s="42">
        <f>H23-G24</f>
        <v>142943.29</v>
      </c>
    </row>
    <row r="25" spans="2:10" ht="16.5" x14ac:dyDescent="0.2">
      <c r="B25" s="69"/>
      <c r="C25" s="128" t="s">
        <v>25</v>
      </c>
      <c r="D25" s="129"/>
      <c r="E25" s="130"/>
      <c r="F25" s="85">
        <f>SUM(F20:F24)</f>
        <v>0</v>
      </c>
      <c r="G25" s="85">
        <f>SUM(G20:G24)</f>
        <v>10502.09</v>
      </c>
      <c r="H25" s="73">
        <f>H24</f>
        <v>142943.29</v>
      </c>
      <c r="I25" t="s">
        <v>30</v>
      </c>
    </row>
    <row r="26" spans="2:10" x14ac:dyDescent="0.2">
      <c r="H26" s="50"/>
    </row>
    <row r="27" spans="2:10" x14ac:dyDescent="0.2">
      <c r="H27" s="50"/>
    </row>
    <row r="28" spans="2:10" x14ac:dyDescent="0.2">
      <c r="H28" s="50"/>
    </row>
    <row r="32" spans="2:10" x14ac:dyDescent="0.2">
      <c r="C32" s="34"/>
      <c r="D32" s="34"/>
      <c r="E32" s="115"/>
      <c r="F32" s="115"/>
    </row>
    <row r="33" spans="3:6" ht="15.75" x14ac:dyDescent="0.25">
      <c r="C33" s="47"/>
      <c r="E33" s="131" t="s">
        <v>100</v>
      </c>
      <c r="F33" s="131"/>
    </row>
    <row r="34" spans="3:6" ht="15.75" x14ac:dyDescent="0.25">
      <c r="C34" s="48"/>
      <c r="E34" s="116" t="s">
        <v>26</v>
      </c>
      <c r="F34" s="116"/>
    </row>
  </sheetData>
  <mergeCells count="13">
    <mergeCell ref="C25:E25"/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5"/>
  <sheetViews>
    <sheetView zoomScaleNormal="100" workbookViewId="0">
      <selection activeCell="H25" sqref="H2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155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0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142943.29</v>
      </c>
      <c r="J18" s="49"/>
    </row>
    <row r="19" spans="2:10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0" ht="16.5" x14ac:dyDescent="0.2">
      <c r="B20" s="41"/>
      <c r="C20" s="74">
        <v>44680</v>
      </c>
      <c r="D20" s="10">
        <v>1911</v>
      </c>
      <c r="E20" s="11" t="s">
        <v>32</v>
      </c>
      <c r="F20" s="12">
        <v>0</v>
      </c>
      <c r="G20" s="56">
        <v>10502.09</v>
      </c>
      <c r="H20" s="42">
        <v>142943.29</v>
      </c>
      <c r="I20" s="65"/>
    </row>
    <row r="21" spans="2:10" ht="16.5" x14ac:dyDescent="0.2">
      <c r="B21" s="41"/>
      <c r="C21" s="74">
        <v>44686</v>
      </c>
      <c r="D21" s="10">
        <v>1912</v>
      </c>
      <c r="E21" s="11" t="s">
        <v>82</v>
      </c>
      <c r="F21" s="12"/>
      <c r="G21" s="56">
        <v>19393.009999999998</v>
      </c>
      <c r="H21" s="42">
        <f>H20-G21</f>
        <v>123550.28000000001</v>
      </c>
    </row>
    <row r="22" spans="2:10" ht="16.5" x14ac:dyDescent="0.2">
      <c r="B22" s="41"/>
      <c r="C22" s="74">
        <v>44693</v>
      </c>
      <c r="D22" s="10">
        <v>1913</v>
      </c>
      <c r="E22" s="11" t="s">
        <v>153</v>
      </c>
      <c r="F22" s="12"/>
      <c r="G22" s="56">
        <v>49780</v>
      </c>
      <c r="H22" s="42">
        <f>H21-G22</f>
        <v>73770.280000000013</v>
      </c>
    </row>
    <row r="23" spans="2:10" ht="16.5" x14ac:dyDescent="0.2">
      <c r="B23" s="41"/>
      <c r="C23" s="74">
        <v>44700</v>
      </c>
      <c r="D23" s="10">
        <v>1914</v>
      </c>
      <c r="E23" s="11" t="s">
        <v>154</v>
      </c>
      <c r="F23" s="12"/>
      <c r="G23" s="56">
        <v>3050</v>
      </c>
      <c r="H23" s="42">
        <f>H22-G23</f>
        <v>70720.280000000013</v>
      </c>
    </row>
    <row r="24" spans="2:10" ht="16.5" x14ac:dyDescent="0.2">
      <c r="B24" s="41"/>
      <c r="C24" s="74">
        <v>44700</v>
      </c>
      <c r="D24" s="10">
        <v>1915</v>
      </c>
      <c r="E24" s="11" t="s">
        <v>50</v>
      </c>
      <c r="F24" s="12"/>
      <c r="G24" s="56">
        <v>1100</v>
      </c>
      <c r="H24" s="42">
        <f>H23-G24</f>
        <v>69620.280000000013</v>
      </c>
    </row>
    <row r="25" spans="2:10" ht="16.5" x14ac:dyDescent="0.2">
      <c r="B25" s="41"/>
      <c r="C25" s="74">
        <v>44704</v>
      </c>
      <c r="D25" s="10">
        <v>1916</v>
      </c>
      <c r="E25" s="11" t="s">
        <v>82</v>
      </c>
      <c r="F25" s="12"/>
      <c r="G25" s="56">
        <v>23364.400000000001</v>
      </c>
      <c r="H25" s="42">
        <f>H24-G25</f>
        <v>46255.880000000012</v>
      </c>
    </row>
    <row r="26" spans="2:10" ht="16.5" x14ac:dyDescent="0.2">
      <c r="B26" s="69"/>
      <c r="C26" s="128" t="s">
        <v>25</v>
      </c>
      <c r="D26" s="129"/>
      <c r="E26" s="130"/>
      <c r="F26" s="86">
        <f>SUM(F20:F25)</f>
        <v>0</v>
      </c>
      <c r="G26" s="86">
        <f>SUM(G20:G25)</f>
        <v>107189.5</v>
      </c>
      <c r="H26" s="73">
        <f>H25</f>
        <v>46255.880000000012</v>
      </c>
      <c r="I26" t="s">
        <v>30</v>
      </c>
    </row>
    <row r="27" spans="2:10" x14ac:dyDescent="0.2">
      <c r="H27" s="50"/>
    </row>
    <row r="28" spans="2:10" x14ac:dyDescent="0.2">
      <c r="H28" s="50"/>
    </row>
    <row r="29" spans="2:10" x14ac:dyDescent="0.2">
      <c r="H29" s="50"/>
    </row>
    <row r="33" spans="3:6" x14ac:dyDescent="0.2">
      <c r="C33" s="34"/>
      <c r="D33" s="34"/>
      <c r="E33" s="115"/>
      <c r="F33" s="115"/>
    </row>
    <row r="34" spans="3:6" ht="15.75" x14ac:dyDescent="0.25">
      <c r="C34" s="47"/>
      <c r="E34" s="131" t="s">
        <v>100</v>
      </c>
      <c r="F34" s="131"/>
    </row>
    <row r="35" spans="3:6" ht="15.75" x14ac:dyDescent="0.25">
      <c r="C35" s="48"/>
      <c r="E35" s="116" t="s">
        <v>26</v>
      </c>
      <c r="F35" s="116"/>
    </row>
  </sheetData>
  <mergeCells count="13">
    <mergeCell ref="C26:E26"/>
    <mergeCell ref="E33:F33"/>
    <mergeCell ref="E34:F34"/>
    <mergeCell ref="E35:F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7"/>
  <sheetViews>
    <sheetView topLeftCell="A12" workbookViewId="0">
      <selection activeCell="K20" sqref="K2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37"/>
      <c r="C6" s="137"/>
      <c r="D6" s="137"/>
      <c r="E6" s="137"/>
      <c r="F6" s="137"/>
      <c r="G6" s="137"/>
      <c r="H6" s="137"/>
    </row>
    <row r="7" spans="2:8" x14ac:dyDescent="0.2">
      <c r="B7" s="137"/>
      <c r="C7" s="137"/>
      <c r="D7" s="137"/>
      <c r="E7" s="137"/>
      <c r="F7" s="137"/>
      <c r="G7" s="137"/>
      <c r="H7" s="137"/>
    </row>
    <row r="8" spans="2:8" x14ac:dyDescent="0.2">
      <c r="B8" s="137"/>
      <c r="C8" s="137"/>
      <c r="D8" s="137"/>
      <c r="E8" s="137"/>
      <c r="F8" s="137"/>
      <c r="G8" s="137"/>
      <c r="H8" s="137"/>
    </row>
    <row r="9" spans="2:8" ht="12" customHeight="1" x14ac:dyDescent="0.2">
      <c r="B9" s="137"/>
      <c r="C9" s="137"/>
      <c r="D9" s="137"/>
      <c r="E9" s="137"/>
      <c r="F9" s="137"/>
      <c r="G9" s="137"/>
      <c r="H9" s="137"/>
    </row>
    <row r="10" spans="2:8" ht="12.75" hidden="1" customHeight="1" x14ac:dyDescent="0.2">
      <c r="B10" s="137"/>
      <c r="C10" s="137"/>
      <c r="D10" s="137"/>
      <c r="E10" s="137"/>
      <c r="F10" s="137"/>
      <c r="G10" s="137"/>
      <c r="H10" s="137"/>
    </row>
    <row r="11" spans="2:8" ht="12.75" hidden="1" customHeight="1" x14ac:dyDescent="0.2">
      <c r="B11" s="137"/>
      <c r="C11" s="137"/>
      <c r="D11" s="137"/>
      <c r="E11" s="137"/>
      <c r="F11" s="137"/>
      <c r="G11" s="137"/>
      <c r="H11" s="13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141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2.75" customHeight="1" x14ac:dyDescent="0.2">
      <c r="B17" s="138"/>
      <c r="C17" s="141" t="s">
        <v>23</v>
      </c>
      <c r="D17" s="142"/>
      <c r="E17" s="142"/>
      <c r="F17" s="142">
        <v>103800735</v>
      </c>
      <c r="G17" s="142"/>
      <c r="H17" s="143"/>
    </row>
    <row r="18" spans="2:13" ht="16.5" customHeight="1" x14ac:dyDescent="0.2">
      <c r="B18" s="139"/>
      <c r="C18" s="144"/>
      <c r="D18" s="145"/>
      <c r="E18" s="110"/>
      <c r="F18" s="146" t="s">
        <v>24</v>
      </c>
      <c r="G18" s="145"/>
      <c r="H18" s="92">
        <v>301602.46999999997</v>
      </c>
      <c r="J18" s="107"/>
    </row>
    <row r="19" spans="2:13" ht="33.75" customHeight="1" thickBot="1" x14ac:dyDescent="0.25">
      <c r="B19" s="140"/>
      <c r="C19" s="89" t="s">
        <v>15</v>
      </c>
      <c r="D19" s="90" t="s">
        <v>16</v>
      </c>
      <c r="E19" s="91" t="s">
        <v>17</v>
      </c>
      <c r="F19" s="89" t="s">
        <v>18</v>
      </c>
      <c r="G19" s="90" t="s">
        <v>19</v>
      </c>
      <c r="H19" s="93" t="s">
        <v>20</v>
      </c>
    </row>
    <row r="20" spans="2:13" ht="16.5" x14ac:dyDescent="0.2">
      <c r="B20" s="53"/>
      <c r="C20" s="17"/>
      <c r="D20" s="18"/>
      <c r="E20" s="20"/>
      <c r="F20" s="20"/>
      <c r="G20" s="21"/>
      <c r="H20" s="55"/>
      <c r="I20" s="107"/>
      <c r="K20" s="107"/>
      <c r="M20" s="40"/>
    </row>
    <row r="21" spans="2:13" ht="16.5" x14ac:dyDescent="0.2">
      <c r="B21" s="41"/>
      <c r="C21" s="9"/>
      <c r="D21" s="10"/>
      <c r="E21" s="12"/>
      <c r="F21" s="12"/>
      <c r="G21" s="56"/>
      <c r="H21" s="42"/>
    </row>
    <row r="22" spans="2:13" ht="16.5" x14ac:dyDescent="0.2">
      <c r="B22" s="41"/>
      <c r="C22" s="74">
        <v>44926</v>
      </c>
      <c r="D22" s="10">
        <v>207</v>
      </c>
      <c r="E22" s="12" t="s">
        <v>138</v>
      </c>
      <c r="F22" s="12">
        <v>0</v>
      </c>
      <c r="G22" s="56">
        <v>0</v>
      </c>
      <c r="H22" s="42">
        <v>301602.46999999997</v>
      </c>
      <c r="I22" s="65"/>
    </row>
    <row r="23" spans="2:13" ht="16.5" x14ac:dyDescent="0.2">
      <c r="B23" s="41"/>
      <c r="C23" s="74">
        <v>44579</v>
      </c>
      <c r="D23" s="10">
        <v>1892</v>
      </c>
      <c r="E23" s="12" t="s">
        <v>139</v>
      </c>
      <c r="F23" s="12">
        <v>0</v>
      </c>
      <c r="G23" s="56">
        <v>6000</v>
      </c>
      <c r="H23" s="42">
        <f>H22-G23</f>
        <v>295602.46999999997</v>
      </c>
    </row>
    <row r="24" spans="2:13" ht="16.5" x14ac:dyDescent="0.2">
      <c r="B24" s="41"/>
      <c r="C24" s="74">
        <v>44579</v>
      </c>
      <c r="D24" s="10">
        <v>1893</v>
      </c>
      <c r="E24" s="12" t="s">
        <v>111</v>
      </c>
      <c r="F24" s="12">
        <v>0</v>
      </c>
      <c r="G24" s="56">
        <v>12218.47</v>
      </c>
      <c r="H24" s="42">
        <f>H23-G24</f>
        <v>283384</v>
      </c>
    </row>
    <row r="25" spans="2:13" ht="16.5" x14ac:dyDescent="0.2">
      <c r="B25" s="41"/>
      <c r="C25" s="74">
        <v>44581</v>
      </c>
      <c r="D25" s="10">
        <v>1894</v>
      </c>
      <c r="E25" s="12" t="s">
        <v>126</v>
      </c>
      <c r="F25" s="12">
        <v>0</v>
      </c>
      <c r="G25" s="56">
        <v>0</v>
      </c>
      <c r="H25" s="42">
        <f t="shared" ref="H25:H27" si="0">H24-G25</f>
        <v>283384</v>
      </c>
    </row>
    <row r="26" spans="2:13" ht="16.5" x14ac:dyDescent="0.2">
      <c r="B26" s="41"/>
      <c r="C26" s="74">
        <v>44581</v>
      </c>
      <c r="D26" s="10">
        <v>1895</v>
      </c>
      <c r="E26" s="12" t="s">
        <v>126</v>
      </c>
      <c r="F26" s="12">
        <v>0</v>
      </c>
      <c r="G26" s="56">
        <v>20434.919999999998</v>
      </c>
      <c r="H26" s="42">
        <f t="shared" si="0"/>
        <v>262949.08</v>
      </c>
    </row>
    <row r="27" spans="2:13" ht="16.5" x14ac:dyDescent="0.2">
      <c r="B27" s="41"/>
      <c r="C27" s="74">
        <v>44592</v>
      </c>
      <c r="D27" s="10">
        <v>209</v>
      </c>
      <c r="E27" s="12" t="s">
        <v>140</v>
      </c>
      <c r="F27" s="12">
        <v>0</v>
      </c>
      <c r="G27" s="56">
        <v>175</v>
      </c>
      <c r="H27" s="42">
        <f t="shared" si="0"/>
        <v>262774.08</v>
      </c>
    </row>
    <row r="28" spans="2:13" ht="15.75" customHeight="1" x14ac:dyDescent="0.2">
      <c r="B28" s="41"/>
      <c r="C28" s="74">
        <v>44592</v>
      </c>
      <c r="D28" s="10">
        <v>1896</v>
      </c>
      <c r="E28" s="12" t="s">
        <v>129</v>
      </c>
      <c r="F28" s="108">
        <v>0</v>
      </c>
      <c r="G28" s="56">
        <v>3088.8</v>
      </c>
      <c r="H28" s="42">
        <f>H27+F28-G28</f>
        <v>259685.28000000003</v>
      </c>
    </row>
    <row r="29" spans="2:13" ht="15.75" customHeight="1" x14ac:dyDescent="0.2">
      <c r="B29" s="41"/>
      <c r="C29" s="74">
        <v>44592</v>
      </c>
      <c r="D29" s="10">
        <v>1897</v>
      </c>
      <c r="E29" s="12" t="s">
        <v>129</v>
      </c>
      <c r="F29" s="108"/>
      <c r="G29" s="56">
        <v>6075</v>
      </c>
      <c r="H29" s="42">
        <f t="shared" ref="H29" si="1">H28+F29-G29</f>
        <v>253610.28000000003</v>
      </c>
    </row>
    <row r="30" spans="2:13" ht="16.5" x14ac:dyDescent="0.2">
      <c r="B30" s="69"/>
      <c r="C30" s="128" t="s">
        <v>25</v>
      </c>
      <c r="D30" s="129"/>
      <c r="E30" s="130"/>
      <c r="F30" s="102">
        <f>SUM(F20:F29)</f>
        <v>0</v>
      </c>
      <c r="G30" s="102">
        <f>SUM(G20:G29)</f>
        <v>47992.19</v>
      </c>
      <c r="H30" s="73">
        <f>H29</f>
        <v>253610.28000000003</v>
      </c>
      <c r="I30" t="s">
        <v>30</v>
      </c>
    </row>
    <row r="31" spans="2:13" x14ac:dyDescent="0.2">
      <c r="H31" s="50"/>
    </row>
    <row r="32" spans="2:13" x14ac:dyDescent="0.2">
      <c r="H32" s="50"/>
    </row>
    <row r="36" spans="3:8" ht="15" x14ac:dyDescent="0.2">
      <c r="C36" s="136" t="s">
        <v>166</v>
      </c>
      <c r="D36" s="136"/>
      <c r="E36" s="109"/>
      <c r="G36" s="136" t="s">
        <v>167</v>
      </c>
      <c r="H36" s="136"/>
    </row>
    <row r="37" spans="3:8" ht="15" x14ac:dyDescent="0.25">
      <c r="C37" s="116" t="s">
        <v>26</v>
      </c>
      <c r="D37" s="116"/>
      <c r="E37" s="103"/>
      <c r="G37" s="116" t="s">
        <v>168</v>
      </c>
      <c r="H37" s="116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6:H36"/>
    <mergeCell ref="G37:H37"/>
    <mergeCell ref="C36:D36"/>
    <mergeCell ref="C30:E30"/>
    <mergeCell ref="C37:D3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4"/>
  <sheetViews>
    <sheetView topLeftCell="A14" workbookViewId="0">
      <selection activeCell="E39" sqref="E3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37"/>
      <c r="C6" s="137"/>
      <c r="D6" s="137"/>
      <c r="E6" s="137"/>
      <c r="F6" s="137"/>
      <c r="G6" s="137"/>
      <c r="H6" s="137"/>
    </row>
    <row r="7" spans="2:8" x14ac:dyDescent="0.2">
      <c r="B7" s="137"/>
      <c r="C7" s="137"/>
      <c r="D7" s="137"/>
      <c r="E7" s="137"/>
      <c r="F7" s="137"/>
      <c r="G7" s="137"/>
      <c r="H7" s="137"/>
    </row>
    <row r="8" spans="2:8" x14ac:dyDescent="0.2">
      <c r="B8" s="137"/>
      <c r="C8" s="137"/>
      <c r="D8" s="137"/>
      <c r="E8" s="137"/>
      <c r="F8" s="137"/>
      <c r="G8" s="137"/>
      <c r="H8" s="137"/>
    </row>
    <row r="9" spans="2:8" ht="12" customHeight="1" x14ac:dyDescent="0.2">
      <c r="B9" s="137"/>
      <c r="C9" s="137"/>
      <c r="D9" s="137"/>
      <c r="E9" s="137"/>
      <c r="F9" s="137"/>
      <c r="G9" s="137"/>
      <c r="H9" s="137"/>
    </row>
    <row r="10" spans="2:8" ht="12.75" hidden="1" customHeight="1" x14ac:dyDescent="0.2">
      <c r="B10" s="137"/>
      <c r="C10" s="137"/>
      <c r="D10" s="137"/>
      <c r="E10" s="137"/>
      <c r="F10" s="137"/>
      <c r="G10" s="137"/>
      <c r="H10" s="137"/>
    </row>
    <row r="11" spans="2:8" ht="12.75" hidden="1" customHeight="1" x14ac:dyDescent="0.2">
      <c r="B11" s="137"/>
      <c r="C11" s="137"/>
      <c r="D11" s="137"/>
      <c r="E11" s="137"/>
      <c r="F11" s="137"/>
      <c r="G11" s="137"/>
      <c r="H11" s="13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146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47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x14ac:dyDescent="0.2">
      <c r="B18" s="148"/>
      <c r="C18" s="144"/>
      <c r="D18" s="145"/>
      <c r="E18" s="110"/>
      <c r="F18" s="146" t="s">
        <v>24</v>
      </c>
      <c r="G18" s="145"/>
      <c r="H18" s="92">
        <v>253610.28</v>
      </c>
      <c r="J18" s="107"/>
    </row>
    <row r="19" spans="2:10" ht="33.75" thickBot="1" x14ac:dyDescent="0.25">
      <c r="B19" s="149"/>
      <c r="C19" s="89" t="s">
        <v>15</v>
      </c>
      <c r="D19" s="90" t="s">
        <v>16</v>
      </c>
      <c r="E19" s="91" t="s">
        <v>17</v>
      </c>
      <c r="F19" s="89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/>
      <c r="D20" s="10"/>
      <c r="E20" s="12"/>
      <c r="F20" s="12">
        <v>0</v>
      </c>
      <c r="G20" s="56">
        <v>0</v>
      </c>
      <c r="H20" s="42">
        <v>253610.28</v>
      </c>
      <c r="I20" s="65"/>
    </row>
    <row r="21" spans="2:10" ht="16.5" x14ac:dyDescent="0.2">
      <c r="B21" s="41"/>
      <c r="C21" s="74">
        <v>44614</v>
      </c>
      <c r="D21" s="10">
        <v>1898</v>
      </c>
      <c r="E21" s="12" t="s">
        <v>145</v>
      </c>
      <c r="F21" s="12">
        <v>0</v>
      </c>
      <c r="G21" s="56">
        <v>11654.28</v>
      </c>
      <c r="H21" s="42">
        <f>H20-G21</f>
        <v>241956</v>
      </c>
    </row>
    <row r="22" spans="2:10" ht="16.5" x14ac:dyDescent="0.2">
      <c r="B22" s="41"/>
      <c r="C22" s="74">
        <v>44620</v>
      </c>
      <c r="D22" s="10">
        <v>210</v>
      </c>
      <c r="E22" s="12" t="s">
        <v>143</v>
      </c>
      <c r="F22" s="12">
        <v>0</v>
      </c>
      <c r="G22" s="56">
        <v>175</v>
      </c>
      <c r="H22" s="42">
        <f>H21-G22</f>
        <v>241781</v>
      </c>
    </row>
    <row r="23" spans="2:10" ht="16.5" x14ac:dyDescent="0.2">
      <c r="B23" s="41"/>
      <c r="C23" s="74">
        <v>44620</v>
      </c>
      <c r="D23" s="10">
        <v>1899</v>
      </c>
      <c r="E23" s="12" t="s">
        <v>144</v>
      </c>
      <c r="F23" s="12">
        <v>0</v>
      </c>
      <c r="G23" s="56">
        <v>0</v>
      </c>
      <c r="H23" s="42">
        <f t="shared" ref="H23:H25" si="0">H22-G23</f>
        <v>241781</v>
      </c>
    </row>
    <row r="24" spans="2:10" ht="16.5" x14ac:dyDescent="0.2">
      <c r="B24" s="41"/>
      <c r="C24" s="74">
        <v>44620</v>
      </c>
      <c r="D24" s="10">
        <v>1900</v>
      </c>
      <c r="E24" s="12" t="s">
        <v>144</v>
      </c>
      <c r="F24" s="12">
        <v>0</v>
      </c>
      <c r="G24" s="56">
        <v>0</v>
      </c>
      <c r="H24" s="42">
        <f t="shared" si="0"/>
        <v>241781</v>
      </c>
    </row>
    <row r="25" spans="2:10" ht="16.5" x14ac:dyDescent="0.2">
      <c r="B25" s="41"/>
      <c r="C25" s="74">
        <v>44620</v>
      </c>
      <c r="D25" s="10">
        <v>1901</v>
      </c>
      <c r="E25" s="12" t="s">
        <v>144</v>
      </c>
      <c r="F25" s="12">
        <v>0</v>
      </c>
      <c r="G25" s="56">
        <v>0</v>
      </c>
      <c r="H25" s="42">
        <f t="shared" si="0"/>
        <v>241781</v>
      </c>
    </row>
    <row r="26" spans="2:10" ht="16.5" x14ac:dyDescent="0.2">
      <c r="B26" s="41"/>
      <c r="C26" s="74">
        <v>44620</v>
      </c>
      <c r="D26" s="10">
        <v>1902</v>
      </c>
      <c r="E26" s="12" t="s">
        <v>144</v>
      </c>
      <c r="F26" s="108">
        <v>0</v>
      </c>
      <c r="G26" s="56">
        <v>18238.740000000002</v>
      </c>
      <c r="H26" s="42">
        <f>H25+F26-G26</f>
        <v>223542.26</v>
      </c>
    </row>
    <row r="27" spans="2:10" ht="16.5" x14ac:dyDescent="0.2">
      <c r="B27" s="69"/>
      <c r="C27" s="128" t="s">
        <v>25</v>
      </c>
      <c r="D27" s="129"/>
      <c r="E27" s="130"/>
      <c r="F27" s="102">
        <f>SUM(F20:F26)</f>
        <v>0</v>
      </c>
      <c r="G27" s="102">
        <f>SUM(G20:G26)</f>
        <v>30068.020000000004</v>
      </c>
      <c r="H27" s="73">
        <f>H26</f>
        <v>223542.26</v>
      </c>
      <c r="I27" t="s">
        <v>30</v>
      </c>
    </row>
    <row r="28" spans="2:10" x14ac:dyDescent="0.2">
      <c r="H28" s="50"/>
    </row>
    <row r="29" spans="2:10" x14ac:dyDescent="0.2">
      <c r="H29" s="50"/>
    </row>
    <row r="30" spans="2:10" x14ac:dyDescent="0.2">
      <c r="H30" s="50"/>
    </row>
    <row r="33" spans="3:8" ht="15" x14ac:dyDescent="0.2">
      <c r="C33" s="136" t="s">
        <v>166</v>
      </c>
      <c r="D33" s="136"/>
      <c r="G33" s="136" t="s">
        <v>167</v>
      </c>
      <c r="H33" s="136"/>
    </row>
    <row r="34" spans="3:8" ht="15" x14ac:dyDescent="0.25">
      <c r="C34" s="116" t="s">
        <v>26</v>
      </c>
      <c r="D34" s="116"/>
      <c r="G34" s="116" t="s">
        <v>168</v>
      </c>
      <c r="H34" s="116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7:E27"/>
    <mergeCell ref="C34:D34"/>
    <mergeCell ref="G33:H33"/>
    <mergeCell ref="G34:H34"/>
    <mergeCell ref="C33:D3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6"/>
  <sheetViews>
    <sheetView topLeftCell="A14"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37"/>
      <c r="C6" s="137"/>
      <c r="D6" s="137"/>
      <c r="E6" s="137"/>
      <c r="F6" s="137"/>
      <c r="G6" s="137"/>
      <c r="H6" s="137"/>
    </row>
    <row r="7" spans="2:8" x14ac:dyDescent="0.2">
      <c r="B7" s="137"/>
      <c r="C7" s="137"/>
      <c r="D7" s="137"/>
      <c r="E7" s="137"/>
      <c r="F7" s="137"/>
      <c r="G7" s="137"/>
      <c r="H7" s="137"/>
    </row>
    <row r="8" spans="2:8" x14ac:dyDescent="0.2">
      <c r="B8" s="137"/>
      <c r="C8" s="137"/>
      <c r="D8" s="137"/>
      <c r="E8" s="137"/>
      <c r="F8" s="137"/>
      <c r="G8" s="137"/>
      <c r="H8" s="137"/>
    </row>
    <row r="9" spans="2:8" ht="12" customHeight="1" x14ac:dyDescent="0.2">
      <c r="B9" s="137"/>
      <c r="C9" s="137"/>
      <c r="D9" s="137"/>
      <c r="E9" s="137"/>
      <c r="F9" s="137"/>
      <c r="G9" s="137"/>
      <c r="H9" s="137"/>
    </row>
    <row r="10" spans="2:8" ht="12.75" hidden="1" customHeight="1" x14ac:dyDescent="0.2">
      <c r="B10" s="137"/>
      <c r="C10" s="137"/>
      <c r="D10" s="137"/>
      <c r="E10" s="137"/>
      <c r="F10" s="137"/>
      <c r="G10" s="137"/>
      <c r="H10" s="137"/>
    </row>
    <row r="11" spans="2:8" ht="12.75" hidden="1" customHeight="1" x14ac:dyDescent="0.2">
      <c r="B11" s="137"/>
      <c r="C11" s="137"/>
      <c r="D11" s="137"/>
      <c r="E11" s="137"/>
      <c r="F11" s="137"/>
      <c r="G11" s="137"/>
      <c r="H11" s="13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150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47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customHeight="1" x14ac:dyDescent="0.2">
      <c r="B18" s="148"/>
      <c r="C18" s="144"/>
      <c r="D18" s="145"/>
      <c r="E18" s="110"/>
      <c r="F18" s="146" t="s">
        <v>24</v>
      </c>
      <c r="G18" s="145"/>
      <c r="H18" s="92">
        <v>223542.26</v>
      </c>
      <c r="J18" s="107"/>
    </row>
    <row r="19" spans="2:10" ht="33.75" customHeight="1" thickBot="1" x14ac:dyDescent="0.25">
      <c r="B19" s="149"/>
      <c r="C19" s="89" t="s">
        <v>15</v>
      </c>
      <c r="D19" s="90" t="s">
        <v>16</v>
      </c>
      <c r="E19" s="91" t="s">
        <v>17</v>
      </c>
      <c r="F19" s="89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/>
      <c r="D20" s="10"/>
      <c r="E20" s="12"/>
      <c r="F20" s="12">
        <v>0</v>
      </c>
      <c r="G20" s="56">
        <v>0</v>
      </c>
      <c r="H20" s="42">
        <v>223542.26</v>
      </c>
      <c r="I20" s="65"/>
    </row>
    <row r="21" spans="2:10" ht="16.5" x14ac:dyDescent="0.2">
      <c r="B21" s="41"/>
      <c r="C21" s="74">
        <v>44634</v>
      </c>
      <c r="D21" s="10">
        <v>1903</v>
      </c>
      <c r="E21" s="12" t="s">
        <v>147</v>
      </c>
      <c r="F21" s="12">
        <v>0</v>
      </c>
      <c r="G21" s="56">
        <v>6177.6</v>
      </c>
      <c r="H21" s="42">
        <f t="shared" ref="H21:H27" si="0">H20-G21</f>
        <v>217364.66</v>
      </c>
    </row>
    <row r="22" spans="2:10" ht="16.5" x14ac:dyDescent="0.2">
      <c r="B22" s="41"/>
      <c r="C22" s="74">
        <v>44634</v>
      </c>
      <c r="D22" s="10">
        <v>1904</v>
      </c>
      <c r="E22" s="12" t="s">
        <v>148</v>
      </c>
      <c r="F22" s="12">
        <v>0</v>
      </c>
      <c r="G22" s="56">
        <v>0</v>
      </c>
      <c r="H22" s="42">
        <f t="shared" si="0"/>
        <v>217364.66</v>
      </c>
    </row>
    <row r="23" spans="2:10" ht="16.5" x14ac:dyDescent="0.2">
      <c r="B23" s="41"/>
      <c r="C23" s="74">
        <v>44634</v>
      </c>
      <c r="D23" s="10">
        <v>1905</v>
      </c>
      <c r="E23" s="12" t="s">
        <v>109</v>
      </c>
      <c r="F23" s="12">
        <v>0</v>
      </c>
      <c r="G23" s="56">
        <v>13211</v>
      </c>
      <c r="H23" s="42">
        <f t="shared" si="0"/>
        <v>204153.66</v>
      </c>
    </row>
    <row r="24" spans="2:10" ht="16.5" x14ac:dyDescent="0.2">
      <c r="B24" s="41"/>
      <c r="C24" s="74">
        <v>44634</v>
      </c>
      <c r="D24" s="10">
        <v>1906</v>
      </c>
      <c r="E24" s="12" t="s">
        <v>148</v>
      </c>
      <c r="F24" s="12">
        <v>0</v>
      </c>
      <c r="G24" s="56">
        <v>14913.36</v>
      </c>
      <c r="H24" s="42">
        <f t="shared" si="0"/>
        <v>189240.3</v>
      </c>
    </row>
    <row r="25" spans="2:10" ht="16.5" x14ac:dyDescent="0.2">
      <c r="B25" s="41"/>
      <c r="C25" s="74">
        <v>44637</v>
      </c>
      <c r="D25" s="10">
        <v>1907</v>
      </c>
      <c r="E25" s="12" t="s">
        <v>144</v>
      </c>
      <c r="F25" s="12">
        <v>0</v>
      </c>
      <c r="G25" s="56">
        <v>23469.67</v>
      </c>
      <c r="H25" s="42">
        <f t="shared" si="0"/>
        <v>165770.63</v>
      </c>
    </row>
    <row r="26" spans="2:10" ht="16.5" x14ac:dyDescent="0.2">
      <c r="B26" s="41"/>
      <c r="C26" s="74">
        <v>44642</v>
      </c>
      <c r="D26" s="10">
        <v>1908</v>
      </c>
      <c r="E26" s="12" t="s">
        <v>117</v>
      </c>
      <c r="F26" s="12">
        <v>0</v>
      </c>
      <c r="G26" s="56">
        <v>800</v>
      </c>
      <c r="H26" s="42">
        <f t="shared" si="0"/>
        <v>164970.63</v>
      </c>
    </row>
    <row r="27" spans="2:10" ht="16.5" x14ac:dyDescent="0.2">
      <c r="B27" s="41"/>
      <c r="C27" s="74">
        <v>44650</v>
      </c>
      <c r="D27" s="10">
        <v>1909</v>
      </c>
      <c r="E27" s="12" t="s">
        <v>32</v>
      </c>
      <c r="F27" s="12"/>
      <c r="G27" s="56">
        <v>11350.25</v>
      </c>
      <c r="H27" s="42">
        <f t="shared" si="0"/>
        <v>153620.38</v>
      </c>
    </row>
    <row r="28" spans="2:10" ht="15.75" customHeight="1" x14ac:dyDescent="0.2">
      <c r="B28" s="41"/>
      <c r="C28" s="74">
        <v>44651</v>
      </c>
      <c r="D28" s="10">
        <v>211</v>
      </c>
      <c r="E28" s="12" t="s">
        <v>149</v>
      </c>
      <c r="F28" s="108">
        <v>0</v>
      </c>
      <c r="G28" s="56">
        <v>175</v>
      </c>
      <c r="H28" s="42">
        <f>H27+F28-G28</f>
        <v>153445.38</v>
      </c>
    </row>
    <row r="29" spans="2:10" ht="16.5" x14ac:dyDescent="0.2">
      <c r="B29" s="69"/>
      <c r="C29" s="128" t="s">
        <v>25</v>
      </c>
      <c r="D29" s="129"/>
      <c r="E29" s="130"/>
      <c r="F29" s="102">
        <f>SUM(F20:F28)</f>
        <v>0</v>
      </c>
      <c r="G29" s="102">
        <f>SUM(G20:G28)</f>
        <v>70096.88</v>
      </c>
      <c r="H29" s="73">
        <f>H28</f>
        <v>153445.38</v>
      </c>
      <c r="I29" t="s">
        <v>30</v>
      </c>
    </row>
    <row r="30" spans="2:10" x14ac:dyDescent="0.2">
      <c r="H30" s="50"/>
    </row>
    <row r="31" spans="2:10" x14ac:dyDescent="0.2">
      <c r="H31" s="50"/>
    </row>
    <row r="32" spans="2:10" x14ac:dyDescent="0.2">
      <c r="H32" s="50"/>
    </row>
    <row r="35" spans="3:8" ht="15" x14ac:dyDescent="0.2">
      <c r="C35" s="136" t="s">
        <v>166</v>
      </c>
      <c r="D35" s="136"/>
      <c r="G35" s="136" t="s">
        <v>167</v>
      </c>
      <c r="H35" s="136"/>
    </row>
    <row r="36" spans="3:8" ht="15" x14ac:dyDescent="0.25">
      <c r="C36" s="116" t="s">
        <v>26</v>
      </c>
      <c r="D36" s="116"/>
      <c r="G36" s="116" t="s">
        <v>168</v>
      </c>
      <c r="H36" s="116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5:H35"/>
    <mergeCell ref="G36:H36"/>
    <mergeCell ref="C29:E29"/>
    <mergeCell ref="C35:D35"/>
    <mergeCell ref="C36:D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27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179586.3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7.25" thickBot="1" x14ac:dyDescent="0.25">
      <c r="B20" s="38"/>
      <c r="C20" s="9">
        <v>44258</v>
      </c>
      <c r="D20" s="10">
        <v>1754</v>
      </c>
      <c r="E20" s="11" t="s">
        <v>6</v>
      </c>
      <c r="F20" s="12"/>
      <c r="G20" s="13">
        <v>10206.870000000001</v>
      </c>
      <c r="H20" s="39">
        <f>+H18-G20</f>
        <v>169379.43</v>
      </c>
      <c r="K20" s="49"/>
      <c r="M20" s="40"/>
    </row>
    <row r="21" spans="2:13" ht="17.25" thickBot="1" x14ac:dyDescent="0.25">
      <c r="B21" s="41"/>
      <c r="C21" s="9">
        <v>44442</v>
      </c>
      <c r="D21" s="10">
        <v>1755</v>
      </c>
      <c r="E21" s="11" t="s">
        <v>7</v>
      </c>
      <c r="F21" s="12"/>
      <c r="G21" s="13">
        <v>3088</v>
      </c>
      <c r="H21" s="42">
        <f t="shared" ref="H21:H22" si="0">+H20-G21</f>
        <v>166291.43</v>
      </c>
    </row>
    <row r="22" spans="2:13" ht="17.25" thickBot="1" x14ac:dyDescent="0.25">
      <c r="B22" s="41"/>
      <c r="C22" s="9" t="s">
        <v>21</v>
      </c>
      <c r="D22" s="10">
        <v>1756</v>
      </c>
      <c r="E22" s="11" t="s">
        <v>8</v>
      </c>
      <c r="F22" s="12"/>
      <c r="G22" s="13">
        <v>0</v>
      </c>
      <c r="H22" s="42">
        <f t="shared" si="0"/>
        <v>166291.43</v>
      </c>
    </row>
    <row r="23" spans="2:13" ht="17.25" thickBot="1" x14ac:dyDescent="0.25">
      <c r="B23" s="41"/>
      <c r="C23" s="9" t="s">
        <v>21</v>
      </c>
      <c r="D23" s="10">
        <v>1757</v>
      </c>
      <c r="E23" s="11" t="s">
        <v>22</v>
      </c>
      <c r="F23" s="12"/>
      <c r="G23" s="13">
        <v>15120.8</v>
      </c>
      <c r="H23" s="42">
        <f>+H22-G23</f>
        <v>151170.63</v>
      </c>
    </row>
    <row r="24" spans="2:13" ht="17.25" thickBot="1" x14ac:dyDescent="0.25">
      <c r="B24" s="41"/>
      <c r="C24" s="9" t="s">
        <v>28</v>
      </c>
      <c r="D24" s="10">
        <v>198</v>
      </c>
      <c r="E24" s="11" t="s">
        <v>29</v>
      </c>
      <c r="F24" s="12"/>
      <c r="G24" s="13">
        <v>175</v>
      </c>
      <c r="H24" s="43">
        <f>+H23-G24</f>
        <v>150995.63</v>
      </c>
    </row>
    <row r="25" spans="2:13" ht="17.25" thickBot="1" x14ac:dyDescent="0.25">
      <c r="B25" s="44"/>
      <c r="C25" s="45"/>
      <c r="D25" s="45"/>
      <c r="E25" s="45" t="s">
        <v>25</v>
      </c>
      <c r="F25" s="46"/>
      <c r="G25" s="46">
        <f>SUM(G20:G24)</f>
        <v>28590.67</v>
      </c>
      <c r="H25" s="51">
        <v>150995.63</v>
      </c>
      <c r="I25" t="s">
        <v>30</v>
      </c>
    </row>
    <row r="26" spans="2:13" x14ac:dyDescent="0.2">
      <c r="H26" s="50">
        <v>0</v>
      </c>
    </row>
    <row r="27" spans="2:13" x14ac:dyDescent="0.2">
      <c r="H27" s="50"/>
    </row>
    <row r="28" spans="2:13" x14ac:dyDescent="0.2">
      <c r="H28" s="50"/>
    </row>
    <row r="32" spans="2:13" x14ac:dyDescent="0.2">
      <c r="C32" s="34"/>
      <c r="D32" s="34"/>
      <c r="E32" s="115"/>
      <c r="F32" s="115"/>
    </row>
    <row r="33" spans="3:6" ht="15.75" x14ac:dyDescent="0.25">
      <c r="C33" s="47"/>
      <c r="E33" s="116" t="s">
        <v>31</v>
      </c>
      <c r="F33" s="116"/>
    </row>
    <row r="34" spans="3:6" ht="15.75" x14ac:dyDescent="0.25">
      <c r="C34" s="48"/>
      <c r="E34" s="116" t="s">
        <v>26</v>
      </c>
      <c r="F34" s="116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1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37"/>
      <c r="C6" s="137"/>
      <c r="D6" s="137"/>
      <c r="E6" s="137"/>
      <c r="F6" s="137"/>
      <c r="G6" s="137"/>
      <c r="H6" s="137"/>
    </row>
    <row r="7" spans="2:8" x14ac:dyDescent="0.2">
      <c r="B7" s="137"/>
      <c r="C7" s="137"/>
      <c r="D7" s="137"/>
      <c r="E7" s="137"/>
      <c r="F7" s="137"/>
      <c r="G7" s="137"/>
      <c r="H7" s="137"/>
    </row>
    <row r="8" spans="2:8" x14ac:dyDescent="0.2">
      <c r="B8" s="137"/>
      <c r="C8" s="137"/>
      <c r="D8" s="137"/>
      <c r="E8" s="137"/>
      <c r="F8" s="137"/>
      <c r="G8" s="137"/>
      <c r="H8" s="137"/>
    </row>
    <row r="9" spans="2:8" ht="12" customHeight="1" x14ac:dyDescent="0.2">
      <c r="B9" s="137"/>
      <c r="C9" s="137"/>
      <c r="D9" s="137"/>
      <c r="E9" s="137"/>
      <c r="F9" s="137"/>
      <c r="G9" s="137"/>
      <c r="H9" s="137"/>
    </row>
    <row r="10" spans="2:8" ht="12.75" hidden="1" customHeight="1" x14ac:dyDescent="0.2">
      <c r="B10" s="137"/>
      <c r="C10" s="137"/>
      <c r="D10" s="137"/>
      <c r="E10" s="137"/>
      <c r="F10" s="137"/>
      <c r="G10" s="137"/>
      <c r="H10" s="137"/>
    </row>
    <row r="11" spans="2:8" ht="12.75" hidden="1" customHeight="1" x14ac:dyDescent="0.2">
      <c r="B11" s="137"/>
      <c r="C11" s="137"/>
      <c r="D11" s="137"/>
      <c r="E11" s="137"/>
      <c r="F11" s="137"/>
      <c r="G11" s="137"/>
      <c r="H11" s="13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152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47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x14ac:dyDescent="0.2">
      <c r="B18" s="148"/>
      <c r="C18" s="144"/>
      <c r="D18" s="145"/>
      <c r="E18" s="110"/>
      <c r="F18" s="146" t="s">
        <v>24</v>
      </c>
      <c r="G18" s="145"/>
      <c r="H18" s="92">
        <v>153445.38</v>
      </c>
      <c r="J18" s="107"/>
    </row>
    <row r="19" spans="2:10" ht="33.75" thickBot="1" x14ac:dyDescent="0.25">
      <c r="B19" s="149"/>
      <c r="C19" s="89" t="s">
        <v>15</v>
      </c>
      <c r="D19" s="90" t="s">
        <v>16</v>
      </c>
      <c r="E19" s="91" t="s">
        <v>17</v>
      </c>
      <c r="F19" s="89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/>
      <c r="D20" s="10"/>
      <c r="E20" s="12"/>
      <c r="F20" s="12">
        <v>0</v>
      </c>
      <c r="G20" s="56">
        <v>0</v>
      </c>
      <c r="H20" s="42">
        <v>153445.38</v>
      </c>
      <c r="I20" s="65"/>
    </row>
    <row r="21" spans="2:10" ht="16.5" x14ac:dyDescent="0.2">
      <c r="B21" s="41"/>
      <c r="C21" s="74">
        <v>44650</v>
      </c>
      <c r="D21" s="10">
        <v>1909</v>
      </c>
      <c r="E21" s="12" t="s">
        <v>32</v>
      </c>
      <c r="F21" s="12"/>
      <c r="G21" s="56">
        <v>0</v>
      </c>
      <c r="H21" s="42">
        <f>G20-G21</f>
        <v>0</v>
      </c>
    </row>
    <row r="22" spans="2:10" ht="16.5" x14ac:dyDescent="0.2">
      <c r="B22" s="41"/>
      <c r="C22" s="74">
        <v>44651</v>
      </c>
      <c r="D22" s="10">
        <v>211</v>
      </c>
      <c r="E22" s="12" t="s">
        <v>151</v>
      </c>
      <c r="F22" s="12"/>
      <c r="G22" s="56">
        <v>0</v>
      </c>
      <c r="H22" s="42">
        <f>H20-G21</f>
        <v>153445.38</v>
      </c>
    </row>
    <row r="23" spans="2:10" ht="16.5" x14ac:dyDescent="0.2">
      <c r="B23" s="41"/>
      <c r="C23" s="74">
        <v>44679</v>
      </c>
      <c r="D23" s="10">
        <v>1910</v>
      </c>
      <c r="E23" s="12" t="s">
        <v>32</v>
      </c>
      <c r="F23" s="12"/>
      <c r="G23" s="56">
        <v>0</v>
      </c>
      <c r="H23" s="42">
        <f>H22-G23</f>
        <v>153445.38</v>
      </c>
    </row>
    <row r="24" spans="2:10" ht="16.5" x14ac:dyDescent="0.2">
      <c r="B24" s="41"/>
      <c r="C24" s="74">
        <v>44680</v>
      </c>
      <c r="D24" s="10">
        <v>1911</v>
      </c>
      <c r="E24" s="12" t="s">
        <v>32</v>
      </c>
      <c r="F24" s="12"/>
      <c r="G24" s="56">
        <v>10502.09</v>
      </c>
      <c r="H24" s="42">
        <f>H23-G24</f>
        <v>142943.29</v>
      </c>
    </row>
    <row r="25" spans="2:10" ht="16.5" x14ac:dyDescent="0.2">
      <c r="B25" s="69"/>
      <c r="C25" s="128" t="s">
        <v>25</v>
      </c>
      <c r="D25" s="129"/>
      <c r="E25" s="130"/>
      <c r="F25" s="102">
        <f>SUM(F20:F24)</f>
        <v>0</v>
      </c>
      <c r="G25" s="102">
        <f>SUM(G20:G24)</f>
        <v>10502.09</v>
      </c>
      <c r="H25" s="73">
        <f>H24</f>
        <v>142943.29</v>
      </c>
      <c r="I25" t="s">
        <v>30</v>
      </c>
    </row>
    <row r="26" spans="2:10" x14ac:dyDescent="0.2">
      <c r="H26" s="50"/>
    </row>
    <row r="27" spans="2:10" x14ac:dyDescent="0.2">
      <c r="H27" s="50"/>
    </row>
    <row r="28" spans="2:10" x14ac:dyDescent="0.2">
      <c r="H28" s="50"/>
    </row>
    <row r="30" spans="2:10" ht="15" x14ac:dyDescent="0.2">
      <c r="C30" s="136" t="s">
        <v>166</v>
      </c>
      <c r="D30" s="136"/>
      <c r="G30" s="136" t="s">
        <v>167</v>
      </c>
      <c r="H30" s="136"/>
    </row>
    <row r="31" spans="2:10" ht="15" x14ac:dyDescent="0.25">
      <c r="C31" s="116" t="s">
        <v>26</v>
      </c>
      <c r="D31" s="116"/>
      <c r="G31" s="116" t="s">
        <v>168</v>
      </c>
      <c r="H31" s="116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0:H30"/>
    <mergeCell ref="G31:H31"/>
    <mergeCell ref="C25:E25"/>
    <mergeCell ref="C30:D30"/>
    <mergeCell ref="C31:D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2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37"/>
      <c r="C6" s="137"/>
      <c r="D6" s="137"/>
      <c r="E6" s="137"/>
      <c r="F6" s="137"/>
      <c r="G6" s="137"/>
      <c r="H6" s="137"/>
    </row>
    <row r="7" spans="2:8" x14ac:dyDescent="0.2">
      <c r="B7" s="137"/>
      <c r="C7" s="137"/>
      <c r="D7" s="137"/>
      <c r="E7" s="137"/>
      <c r="F7" s="137"/>
      <c r="G7" s="137"/>
      <c r="H7" s="137"/>
    </row>
    <row r="8" spans="2:8" x14ac:dyDescent="0.2">
      <c r="B8" s="137"/>
      <c r="C8" s="137"/>
      <c r="D8" s="137"/>
      <c r="E8" s="137"/>
      <c r="F8" s="137"/>
      <c r="G8" s="137"/>
      <c r="H8" s="137"/>
    </row>
    <row r="9" spans="2:8" x14ac:dyDescent="0.2">
      <c r="B9" s="137"/>
      <c r="C9" s="137"/>
      <c r="D9" s="137"/>
      <c r="E9" s="137"/>
      <c r="F9" s="137"/>
      <c r="G9" s="137"/>
      <c r="H9" s="137"/>
    </row>
    <row r="10" spans="2:8" hidden="1" x14ac:dyDescent="0.2">
      <c r="B10" s="137"/>
      <c r="C10" s="137"/>
      <c r="D10" s="137"/>
      <c r="E10" s="137"/>
      <c r="F10" s="137"/>
      <c r="G10" s="137"/>
      <c r="H10" s="137"/>
    </row>
    <row r="11" spans="2:8" hidden="1" x14ac:dyDescent="0.2">
      <c r="B11" s="137"/>
      <c r="C11" s="137"/>
      <c r="D11" s="137"/>
      <c r="E11" s="137"/>
      <c r="F11" s="137"/>
      <c r="G11" s="137"/>
      <c r="H11" s="13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155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47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customHeight="1" x14ac:dyDescent="0.2">
      <c r="B18" s="148"/>
      <c r="C18" s="144"/>
      <c r="D18" s="145"/>
      <c r="E18" s="110"/>
      <c r="F18" s="146" t="s">
        <v>24</v>
      </c>
      <c r="G18" s="145"/>
      <c r="H18" s="92">
        <v>142943.29</v>
      </c>
      <c r="J18" s="107"/>
    </row>
    <row r="19" spans="2:10" ht="33.75" thickBot="1" x14ac:dyDescent="0.25">
      <c r="B19" s="149"/>
      <c r="C19" s="89" t="s">
        <v>15</v>
      </c>
      <c r="D19" s="90" t="s">
        <v>16</v>
      </c>
      <c r="E19" s="91" t="s">
        <v>17</v>
      </c>
      <c r="F19" s="89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>
        <v>44680</v>
      </c>
      <c r="D20" s="10">
        <v>1911</v>
      </c>
      <c r="E20" s="12" t="s">
        <v>32</v>
      </c>
      <c r="F20" s="12">
        <v>0</v>
      </c>
      <c r="G20" s="56">
        <v>10502.09</v>
      </c>
      <c r="H20" s="42">
        <v>142943.29</v>
      </c>
      <c r="I20" s="65"/>
    </row>
    <row r="21" spans="2:10" ht="16.5" x14ac:dyDescent="0.2">
      <c r="B21" s="41"/>
      <c r="C21" s="74">
        <v>44686</v>
      </c>
      <c r="D21" s="10">
        <v>1912</v>
      </c>
      <c r="E21" s="12" t="s">
        <v>82</v>
      </c>
      <c r="F21" s="12"/>
      <c r="G21" s="56">
        <v>19393.009999999998</v>
      </c>
      <c r="H21" s="42">
        <f>H20-G21</f>
        <v>123550.28000000001</v>
      </c>
    </row>
    <row r="22" spans="2:10" ht="16.5" x14ac:dyDescent="0.2">
      <c r="B22" s="41"/>
      <c r="C22" s="74">
        <v>44693</v>
      </c>
      <c r="D22" s="10">
        <v>1913</v>
      </c>
      <c r="E22" s="12" t="s">
        <v>153</v>
      </c>
      <c r="F22" s="12"/>
      <c r="G22" s="56">
        <v>49780</v>
      </c>
      <c r="H22" s="42">
        <f>H21-G22</f>
        <v>73770.280000000013</v>
      </c>
    </row>
    <row r="23" spans="2:10" ht="16.5" x14ac:dyDescent="0.2">
      <c r="B23" s="41"/>
      <c r="C23" s="74">
        <v>44700</v>
      </c>
      <c r="D23" s="10">
        <v>1914</v>
      </c>
      <c r="E23" s="12" t="s">
        <v>154</v>
      </c>
      <c r="F23" s="12"/>
      <c r="G23" s="56">
        <v>3050</v>
      </c>
      <c r="H23" s="42">
        <f>H22-G23</f>
        <v>70720.280000000013</v>
      </c>
    </row>
    <row r="24" spans="2:10" ht="16.5" x14ac:dyDescent="0.2">
      <c r="B24" s="41"/>
      <c r="C24" s="74">
        <v>44700</v>
      </c>
      <c r="D24" s="10">
        <v>1915</v>
      </c>
      <c r="E24" s="12" t="s">
        <v>50</v>
      </c>
      <c r="F24" s="12"/>
      <c r="G24" s="56">
        <v>1100</v>
      </c>
      <c r="H24" s="42">
        <f>H23-G24</f>
        <v>69620.280000000013</v>
      </c>
    </row>
    <row r="25" spans="2:10" ht="16.5" x14ac:dyDescent="0.2">
      <c r="B25" s="41"/>
      <c r="C25" s="74">
        <v>44704</v>
      </c>
      <c r="D25" s="10">
        <v>1916</v>
      </c>
      <c r="E25" s="12" t="s">
        <v>82</v>
      </c>
      <c r="F25" s="12"/>
      <c r="G25" s="56">
        <v>23364.400000000001</v>
      </c>
      <c r="H25" s="42">
        <f>H24-G25</f>
        <v>46255.880000000012</v>
      </c>
    </row>
    <row r="26" spans="2:10" ht="16.5" x14ac:dyDescent="0.2">
      <c r="B26" s="69"/>
      <c r="C26" s="128" t="s">
        <v>25</v>
      </c>
      <c r="D26" s="129"/>
      <c r="E26" s="130"/>
      <c r="F26" s="102">
        <f>SUM(F20:F25)</f>
        <v>0</v>
      </c>
      <c r="G26" s="102">
        <f>SUM(G20:G25)</f>
        <v>107189.5</v>
      </c>
      <c r="H26" s="73">
        <f>H25</f>
        <v>46255.880000000012</v>
      </c>
      <c r="I26" t="s">
        <v>30</v>
      </c>
    </row>
    <row r="27" spans="2:10" x14ac:dyDescent="0.2">
      <c r="H27" s="50"/>
    </row>
    <row r="28" spans="2:10" x14ac:dyDescent="0.2">
      <c r="H28" s="50"/>
    </row>
    <row r="29" spans="2:10" x14ac:dyDescent="0.2">
      <c r="H29" s="50"/>
    </row>
    <row r="31" spans="2:10" ht="15" x14ac:dyDescent="0.2">
      <c r="C31" s="136" t="s">
        <v>166</v>
      </c>
      <c r="D31" s="136"/>
      <c r="G31" s="136" t="s">
        <v>167</v>
      </c>
      <c r="H31" s="136"/>
    </row>
    <row r="32" spans="2:10" ht="15" x14ac:dyDescent="0.25">
      <c r="C32" s="116" t="s">
        <v>26</v>
      </c>
      <c r="D32" s="116"/>
      <c r="G32" s="116" t="s">
        <v>168</v>
      </c>
      <c r="H32" s="116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1:H31"/>
    <mergeCell ref="G32:H32"/>
    <mergeCell ref="C26:E26"/>
    <mergeCell ref="C31:D31"/>
    <mergeCell ref="C32:D3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5"/>
  <sheetViews>
    <sheetView topLeftCell="A2" zoomScaleNormal="100" workbookViewId="0">
      <selection activeCell="B17" sqref="B17:B19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style="9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157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38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customHeight="1" x14ac:dyDescent="0.2">
      <c r="B18" s="139"/>
      <c r="C18" s="152"/>
      <c r="D18" s="153"/>
      <c r="E18" s="88"/>
      <c r="F18" s="146" t="s">
        <v>24</v>
      </c>
      <c r="G18" s="145"/>
      <c r="H18" s="92">
        <v>46255.88</v>
      </c>
      <c r="J18" s="49"/>
    </row>
    <row r="19" spans="2:10" ht="33.75" customHeight="1" thickBot="1" x14ac:dyDescent="0.25">
      <c r="B19" s="140"/>
      <c r="C19" s="89" t="s">
        <v>15</v>
      </c>
      <c r="D19" s="90" t="s">
        <v>16</v>
      </c>
      <c r="E19" s="91" t="s">
        <v>17</v>
      </c>
      <c r="F19" s="94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>
        <v>44704</v>
      </c>
      <c r="D20" s="10">
        <v>1916</v>
      </c>
      <c r="E20" s="11" t="s">
        <v>82</v>
      </c>
      <c r="F20" s="97">
        <v>0</v>
      </c>
      <c r="G20" s="56">
        <v>0</v>
      </c>
      <c r="H20" s="42">
        <v>46255.88</v>
      </c>
      <c r="I20" s="65"/>
    </row>
    <row r="21" spans="2:10" ht="16.5" x14ac:dyDescent="0.2">
      <c r="B21" s="41"/>
      <c r="C21" s="74">
        <v>44713</v>
      </c>
      <c r="D21" s="10">
        <v>1917</v>
      </c>
      <c r="E21" s="11" t="s">
        <v>111</v>
      </c>
      <c r="F21" s="97">
        <v>0</v>
      </c>
      <c r="G21" s="56">
        <v>7188.9</v>
      </c>
      <c r="H21" s="42">
        <f>H20-G21</f>
        <v>39066.979999999996</v>
      </c>
    </row>
    <row r="22" spans="2:10" ht="16.5" x14ac:dyDescent="0.2">
      <c r="B22" s="41"/>
      <c r="C22" s="74">
        <v>44740</v>
      </c>
      <c r="D22" s="10">
        <v>92</v>
      </c>
      <c r="E22" s="11" t="s">
        <v>118</v>
      </c>
      <c r="F22" s="97">
        <v>246554.63</v>
      </c>
      <c r="G22" s="56">
        <v>0</v>
      </c>
      <c r="H22" s="42">
        <f>H21-G22+F22</f>
        <v>285621.61</v>
      </c>
    </row>
    <row r="23" spans="2:10" ht="16.5" x14ac:dyDescent="0.2">
      <c r="B23" s="41"/>
      <c r="C23" s="74">
        <v>44742</v>
      </c>
      <c r="D23" s="10">
        <v>1918</v>
      </c>
      <c r="E23" s="11" t="s">
        <v>156</v>
      </c>
      <c r="F23" s="97">
        <v>0</v>
      </c>
      <c r="G23" s="56">
        <v>11400</v>
      </c>
      <c r="H23" s="42">
        <f t="shared" ref="H23:H24" si="0">H22-G23+F23</f>
        <v>274221.61</v>
      </c>
    </row>
    <row r="24" spans="2:10" ht="16.5" x14ac:dyDescent="0.2">
      <c r="B24" s="41"/>
      <c r="C24" s="74">
        <v>44742</v>
      </c>
      <c r="D24" s="10">
        <v>1919</v>
      </c>
      <c r="E24" s="11" t="s">
        <v>111</v>
      </c>
      <c r="F24" s="97">
        <v>0</v>
      </c>
      <c r="G24" s="56">
        <v>11069</v>
      </c>
      <c r="H24" s="42">
        <f t="shared" si="0"/>
        <v>263152.61</v>
      </c>
    </row>
    <row r="25" spans="2:10" ht="16.5" x14ac:dyDescent="0.2">
      <c r="B25" s="41"/>
      <c r="C25" s="74">
        <v>44742</v>
      </c>
      <c r="D25" s="10">
        <v>1920</v>
      </c>
      <c r="E25" s="11" t="s">
        <v>82</v>
      </c>
      <c r="F25" s="97">
        <v>0</v>
      </c>
      <c r="G25" s="56">
        <v>21023.62</v>
      </c>
      <c r="H25" s="42">
        <f>H24-G25+F25</f>
        <v>242128.99</v>
      </c>
    </row>
    <row r="26" spans="2:10" ht="16.5" x14ac:dyDescent="0.2">
      <c r="B26" s="69"/>
      <c r="C26" s="128" t="s">
        <v>25</v>
      </c>
      <c r="D26" s="129"/>
      <c r="E26" s="130"/>
      <c r="F26" s="87">
        <f>SUM(F20:F25)</f>
        <v>246554.63</v>
      </c>
      <c r="G26" s="87">
        <f>SUM(G20:G25)</f>
        <v>50681.520000000004</v>
      </c>
      <c r="H26" s="73">
        <f>H25</f>
        <v>242128.99</v>
      </c>
      <c r="I26" t="s">
        <v>30</v>
      </c>
    </row>
    <row r="27" spans="2:10" x14ac:dyDescent="0.2">
      <c r="H27" s="50"/>
    </row>
    <row r="28" spans="2:10" x14ac:dyDescent="0.2">
      <c r="H28" s="50"/>
    </row>
    <row r="29" spans="2:10" x14ac:dyDescent="0.2">
      <c r="H29" s="50"/>
    </row>
    <row r="33" spans="3:8" x14ac:dyDescent="0.2">
      <c r="C33" s="34"/>
      <c r="D33" s="34"/>
      <c r="E33" s="96"/>
      <c r="F33" s="96"/>
      <c r="G33" s="34"/>
    </row>
    <row r="34" spans="3:8" ht="15.75" x14ac:dyDescent="0.25">
      <c r="C34" s="136" t="s">
        <v>100</v>
      </c>
      <c r="D34" s="136"/>
      <c r="G34" s="151" t="s">
        <v>159</v>
      </c>
      <c r="H34" s="151"/>
    </row>
    <row r="35" spans="3:8" ht="15" customHeight="1" x14ac:dyDescent="0.25">
      <c r="C35" s="150" t="s">
        <v>26</v>
      </c>
      <c r="D35" s="150"/>
      <c r="G35" s="98" t="s">
        <v>158</v>
      </c>
      <c r="H35" s="98"/>
    </row>
  </sheetData>
  <mergeCells count="13">
    <mergeCell ref="C35:D35"/>
    <mergeCell ref="G34:H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6:E26"/>
    <mergeCell ref="C34:D34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2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style="9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162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38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customHeight="1" x14ac:dyDescent="0.2">
      <c r="B18" s="139"/>
      <c r="C18" s="152"/>
      <c r="D18" s="153"/>
      <c r="E18" s="88"/>
      <c r="F18" s="146" t="s">
        <v>24</v>
      </c>
      <c r="G18" s="145"/>
      <c r="H18" s="92">
        <v>242128.99</v>
      </c>
      <c r="J18" s="49"/>
    </row>
    <row r="19" spans="2:10" ht="33.75" customHeight="1" thickBot="1" x14ac:dyDescent="0.25">
      <c r="B19" s="140"/>
      <c r="C19" s="89" t="s">
        <v>15</v>
      </c>
      <c r="D19" s="90" t="s">
        <v>16</v>
      </c>
      <c r="E19" s="91" t="s">
        <v>17</v>
      </c>
      <c r="F19" s="94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>
        <v>44742</v>
      </c>
      <c r="D20" s="10">
        <v>1920</v>
      </c>
      <c r="E20" s="11" t="s">
        <v>82</v>
      </c>
      <c r="F20" s="97">
        <v>0</v>
      </c>
      <c r="G20" s="56">
        <v>11400</v>
      </c>
      <c r="H20" s="42">
        <v>242128.99</v>
      </c>
    </row>
    <row r="21" spans="2:10" ht="16.5" x14ac:dyDescent="0.2">
      <c r="B21" s="41"/>
      <c r="C21" s="74">
        <v>44760</v>
      </c>
      <c r="D21" s="10">
        <v>1921</v>
      </c>
      <c r="E21" s="100" t="s">
        <v>160</v>
      </c>
      <c r="F21" s="97">
        <v>0</v>
      </c>
      <c r="G21" s="56">
        <v>26000</v>
      </c>
      <c r="H21" s="42">
        <f>H20-G21+F21</f>
        <v>216128.99</v>
      </c>
    </row>
    <row r="22" spans="2:10" ht="16.5" x14ac:dyDescent="0.2">
      <c r="B22" s="41"/>
      <c r="C22" s="74">
        <v>44770</v>
      </c>
      <c r="D22" s="10">
        <v>1922</v>
      </c>
      <c r="E22" s="100" t="s">
        <v>161</v>
      </c>
      <c r="F22" s="97">
        <v>0</v>
      </c>
      <c r="G22" s="56">
        <v>20000</v>
      </c>
      <c r="H22" s="42">
        <f>H21-G22+F22</f>
        <v>196128.99</v>
      </c>
    </row>
    <row r="23" spans="2:10" ht="16.5" x14ac:dyDescent="0.2">
      <c r="B23" s="69"/>
      <c r="C23" s="128" t="s">
        <v>25</v>
      </c>
      <c r="D23" s="129"/>
      <c r="E23" s="130"/>
      <c r="F23" s="99">
        <f>SUM(F20:F22)</f>
        <v>0</v>
      </c>
      <c r="G23" s="99">
        <f>SUM(G20:G22)</f>
        <v>57400</v>
      </c>
      <c r="H23" s="73">
        <f>H22</f>
        <v>196128.99</v>
      </c>
      <c r="I23" t="s">
        <v>30</v>
      </c>
    </row>
    <row r="24" spans="2:10" x14ac:dyDescent="0.2">
      <c r="H24" s="50"/>
    </row>
    <row r="25" spans="2:10" x14ac:dyDescent="0.2">
      <c r="H25" s="50"/>
    </row>
    <row r="26" spans="2:10" x14ac:dyDescent="0.2">
      <c r="H26" s="50"/>
    </row>
    <row r="30" spans="2:10" x14ac:dyDescent="0.2">
      <c r="C30" s="34"/>
      <c r="D30" s="34"/>
      <c r="E30" s="96"/>
      <c r="F30" s="96"/>
      <c r="G30" s="34"/>
    </row>
    <row r="31" spans="2:10" ht="15.75" x14ac:dyDescent="0.25">
      <c r="C31" s="136" t="s">
        <v>100</v>
      </c>
      <c r="D31" s="136"/>
      <c r="G31" s="151" t="s">
        <v>159</v>
      </c>
      <c r="H31" s="151"/>
    </row>
    <row r="32" spans="2:10" ht="15" customHeight="1" x14ac:dyDescent="0.25">
      <c r="C32" s="150" t="s">
        <v>26</v>
      </c>
      <c r="D32" s="150"/>
      <c r="G32" s="98" t="s">
        <v>158</v>
      </c>
      <c r="H32" s="98"/>
    </row>
  </sheetData>
  <mergeCells count="13">
    <mergeCell ref="C23:E23"/>
    <mergeCell ref="C31:D31"/>
    <mergeCell ref="G31:H31"/>
    <mergeCell ref="C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8" orientation="portrait" r:id="rId1"/>
  <colBreaks count="1" manualBreakCount="1">
    <brk id="8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34"/>
  <sheetViews>
    <sheetView tabSelected="1" workbookViewId="0">
      <selection activeCell="E38" sqref="E3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style="9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142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163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38"/>
      <c r="C17" s="141" t="s">
        <v>23</v>
      </c>
      <c r="D17" s="142"/>
      <c r="E17" s="142"/>
      <c r="F17" s="142">
        <v>103800735</v>
      </c>
      <c r="G17" s="142"/>
      <c r="H17" s="143"/>
    </row>
    <row r="18" spans="2:10" ht="16.5" customHeight="1" x14ac:dyDescent="0.2">
      <c r="B18" s="139"/>
      <c r="C18" s="152"/>
      <c r="D18" s="153"/>
      <c r="E18" s="88"/>
      <c r="F18" s="146" t="s">
        <v>24</v>
      </c>
      <c r="G18" s="145"/>
      <c r="H18" s="92">
        <v>196128.99</v>
      </c>
      <c r="J18" s="49"/>
    </row>
    <row r="19" spans="2:10" ht="33.75" customHeight="1" thickBot="1" x14ac:dyDescent="0.25">
      <c r="B19" s="140"/>
      <c r="C19" s="104" t="s">
        <v>15</v>
      </c>
      <c r="D19" s="105" t="s">
        <v>16</v>
      </c>
      <c r="E19" s="106" t="s">
        <v>17</v>
      </c>
      <c r="F19" s="94" t="s">
        <v>18</v>
      </c>
      <c r="G19" s="90" t="s">
        <v>19</v>
      </c>
      <c r="H19" s="93" t="s">
        <v>20</v>
      </c>
    </row>
    <row r="20" spans="2:10" ht="16.5" x14ac:dyDescent="0.2">
      <c r="B20" s="41"/>
      <c r="C20" s="74">
        <v>44770</v>
      </c>
      <c r="D20" s="10">
        <v>1922</v>
      </c>
      <c r="E20" s="11" t="s">
        <v>161</v>
      </c>
      <c r="F20" s="97">
        <v>0</v>
      </c>
      <c r="G20" s="56">
        <v>20000</v>
      </c>
      <c r="H20" s="42">
        <v>196128.99</v>
      </c>
    </row>
    <row r="21" spans="2:10" ht="16.5" x14ac:dyDescent="0.2">
      <c r="B21" s="41"/>
      <c r="C21" s="74">
        <v>44775</v>
      </c>
      <c r="D21" s="10">
        <v>1923</v>
      </c>
      <c r="E21" s="11" t="s">
        <v>82</v>
      </c>
      <c r="F21" s="97">
        <v>0</v>
      </c>
      <c r="G21" s="56">
        <v>21231.89</v>
      </c>
      <c r="H21" s="42">
        <f>H20-G21+F21</f>
        <v>174897.09999999998</v>
      </c>
    </row>
    <row r="22" spans="2:10" ht="16.5" x14ac:dyDescent="0.2">
      <c r="B22" s="41"/>
      <c r="C22" s="74">
        <v>44775</v>
      </c>
      <c r="D22" s="10">
        <v>1924</v>
      </c>
      <c r="E22" s="11" t="s">
        <v>32</v>
      </c>
      <c r="F22" s="97">
        <v>0</v>
      </c>
      <c r="G22" s="56">
        <v>11571.77</v>
      </c>
      <c r="H22" s="42">
        <f>H21-G22+F22</f>
        <v>163325.32999999999</v>
      </c>
    </row>
    <row r="23" spans="2:10" ht="16.5" x14ac:dyDescent="0.2">
      <c r="B23" s="41"/>
      <c r="C23" s="74">
        <v>44778</v>
      </c>
      <c r="D23" s="10">
        <v>93</v>
      </c>
      <c r="E23" s="11" t="s">
        <v>40</v>
      </c>
      <c r="F23" s="97">
        <v>294628.11</v>
      </c>
      <c r="G23" s="56">
        <v>0</v>
      </c>
      <c r="H23" s="42">
        <f>H22-G23+F23</f>
        <v>457953.43999999994</v>
      </c>
    </row>
    <row r="24" spans="2:10" ht="16.5" x14ac:dyDescent="0.2">
      <c r="B24" s="41"/>
      <c r="C24" s="74">
        <v>44792</v>
      </c>
      <c r="D24" s="10">
        <v>1925</v>
      </c>
      <c r="E24" s="11" t="s">
        <v>165</v>
      </c>
      <c r="F24" s="97">
        <v>0</v>
      </c>
      <c r="G24" s="56">
        <v>26000</v>
      </c>
      <c r="H24" s="42">
        <f>H23-G24+F24</f>
        <v>431953.43999999994</v>
      </c>
    </row>
    <row r="25" spans="2:10" ht="16.5" x14ac:dyDescent="0.2">
      <c r="B25" s="41"/>
      <c r="C25" s="74">
        <v>44796</v>
      </c>
      <c r="D25" s="10">
        <v>1926</v>
      </c>
      <c r="E25" s="11" t="s">
        <v>57</v>
      </c>
      <c r="F25" s="97">
        <v>0</v>
      </c>
      <c r="G25" s="56">
        <v>34220</v>
      </c>
      <c r="H25" s="42">
        <f>H24-G25+F25</f>
        <v>397733.43999999994</v>
      </c>
    </row>
    <row r="26" spans="2:10" ht="16.5" x14ac:dyDescent="0.2">
      <c r="B26" s="69"/>
      <c r="C26" s="127" t="s">
        <v>25</v>
      </c>
      <c r="D26" s="127"/>
      <c r="E26" s="127"/>
      <c r="F26" s="101">
        <f>SUM(F20:F25)</f>
        <v>294628.11</v>
      </c>
      <c r="G26" s="101">
        <f>SUM(G20:G25)</f>
        <v>113023.66</v>
      </c>
      <c r="H26" s="73">
        <f>H25</f>
        <v>397733.43999999994</v>
      </c>
      <c r="I26" t="s">
        <v>30</v>
      </c>
    </row>
    <row r="32" spans="2:10" x14ac:dyDescent="0.2">
      <c r="C32" s="34"/>
      <c r="D32" s="34"/>
      <c r="E32" s="96"/>
      <c r="F32" s="96"/>
      <c r="G32" s="34"/>
    </row>
    <row r="33" spans="2:8" ht="15.75" x14ac:dyDescent="0.25">
      <c r="B33" s="136" t="s">
        <v>164</v>
      </c>
      <c r="C33" s="136"/>
      <c r="D33" s="136"/>
      <c r="G33" s="151" t="s">
        <v>159</v>
      </c>
      <c r="H33" s="151"/>
    </row>
    <row r="34" spans="2:8" ht="15" customHeight="1" x14ac:dyDescent="0.25">
      <c r="B34" s="116" t="s">
        <v>26</v>
      </c>
      <c r="C34" s="116"/>
      <c r="D34" s="116"/>
      <c r="G34" s="103" t="s">
        <v>158</v>
      </c>
      <c r="H34" s="103"/>
    </row>
  </sheetData>
  <mergeCells count="13">
    <mergeCell ref="B34:D34"/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B33:D3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42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150995.63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>
        <v>44291</v>
      </c>
      <c r="D20" s="18">
        <v>1758</v>
      </c>
      <c r="E20" s="54" t="s">
        <v>8</v>
      </c>
      <c r="F20" s="20"/>
      <c r="G20" s="21">
        <v>0</v>
      </c>
      <c r="H20" s="55">
        <f>+H18-G20</f>
        <v>150995.63</v>
      </c>
      <c r="K20" s="49"/>
      <c r="M20" s="40"/>
    </row>
    <row r="21" spans="2:13" ht="16.5" x14ac:dyDescent="0.2">
      <c r="B21" s="41"/>
      <c r="C21" s="9">
        <v>44292</v>
      </c>
      <c r="D21" s="10">
        <v>1759</v>
      </c>
      <c r="E21" s="11" t="s">
        <v>8</v>
      </c>
      <c r="F21" s="12"/>
      <c r="G21" s="56">
        <v>0</v>
      </c>
      <c r="H21" s="42">
        <f t="shared" ref="H21:H22" si="0">+H20-G21</f>
        <v>150995.63</v>
      </c>
    </row>
    <row r="22" spans="2:13" ht="16.5" x14ac:dyDescent="0.2">
      <c r="B22" s="41"/>
      <c r="C22" s="9">
        <v>44292</v>
      </c>
      <c r="D22" s="10">
        <v>1760</v>
      </c>
      <c r="E22" s="11" t="s">
        <v>8</v>
      </c>
      <c r="F22" s="12"/>
      <c r="G22" s="56">
        <v>0</v>
      </c>
      <c r="H22" s="42">
        <f t="shared" si="0"/>
        <v>150995.63</v>
      </c>
    </row>
    <row r="23" spans="2:13" ht="16.5" x14ac:dyDescent="0.2">
      <c r="B23" s="41"/>
      <c r="C23" s="9">
        <v>44292</v>
      </c>
      <c r="D23" s="10">
        <v>1761</v>
      </c>
      <c r="E23" s="11" t="s">
        <v>8</v>
      </c>
      <c r="F23" s="12"/>
      <c r="G23" s="56">
        <v>0</v>
      </c>
      <c r="H23" s="42">
        <f>+H22-G23</f>
        <v>150995.63</v>
      </c>
    </row>
    <row r="24" spans="2:13" ht="16.5" x14ac:dyDescent="0.2">
      <c r="B24" s="41"/>
      <c r="C24" s="9">
        <v>44293</v>
      </c>
      <c r="D24" s="10">
        <v>1762</v>
      </c>
      <c r="E24" s="11" t="s">
        <v>8</v>
      </c>
      <c r="F24" s="12"/>
      <c r="G24" s="56">
        <v>0</v>
      </c>
      <c r="H24" s="42">
        <f t="shared" ref="H24:H43" si="1">+H23-G24</f>
        <v>150995.63</v>
      </c>
    </row>
    <row r="25" spans="2:13" ht="16.5" x14ac:dyDescent="0.2">
      <c r="B25" s="41"/>
      <c r="C25" s="9">
        <v>44293</v>
      </c>
      <c r="D25" s="10">
        <v>1763</v>
      </c>
      <c r="E25" s="11" t="s">
        <v>8</v>
      </c>
      <c r="F25" s="12"/>
      <c r="G25" s="56">
        <v>0</v>
      </c>
      <c r="H25" s="42">
        <f t="shared" si="1"/>
        <v>150995.63</v>
      </c>
    </row>
    <row r="26" spans="2:13" ht="16.5" x14ac:dyDescent="0.2">
      <c r="B26" s="41"/>
      <c r="C26" s="9">
        <v>44293</v>
      </c>
      <c r="D26" s="10">
        <v>1764</v>
      </c>
      <c r="E26" s="11" t="s">
        <v>32</v>
      </c>
      <c r="F26" s="12"/>
      <c r="G26" s="56">
        <v>9567.02</v>
      </c>
      <c r="H26" s="42">
        <f t="shared" si="1"/>
        <v>141428.61000000002</v>
      </c>
    </row>
    <row r="27" spans="2:13" ht="16.5" x14ac:dyDescent="0.2">
      <c r="B27" s="41"/>
      <c r="C27" s="9">
        <v>44293</v>
      </c>
      <c r="D27" s="10">
        <v>1765</v>
      </c>
      <c r="E27" s="11" t="s">
        <v>22</v>
      </c>
      <c r="F27" s="12"/>
      <c r="G27" s="56">
        <v>14025.61</v>
      </c>
      <c r="H27" s="42">
        <f t="shared" si="1"/>
        <v>127403.00000000001</v>
      </c>
    </row>
    <row r="28" spans="2:13" ht="16.5" x14ac:dyDescent="0.2">
      <c r="B28" s="41"/>
      <c r="C28" s="9">
        <v>44306</v>
      </c>
      <c r="D28" s="10">
        <v>1766</v>
      </c>
      <c r="E28" s="11" t="s">
        <v>8</v>
      </c>
      <c r="F28" s="12"/>
      <c r="G28" s="56">
        <v>0</v>
      </c>
      <c r="H28" s="42">
        <f t="shared" si="1"/>
        <v>127403.00000000001</v>
      </c>
    </row>
    <row r="29" spans="2:13" ht="16.5" x14ac:dyDescent="0.2">
      <c r="B29" s="41"/>
      <c r="C29" s="9">
        <v>44306</v>
      </c>
      <c r="D29" s="10">
        <v>1767</v>
      </c>
      <c r="E29" s="11" t="s">
        <v>32</v>
      </c>
      <c r="F29" s="12"/>
      <c r="G29" s="56">
        <v>7849.73</v>
      </c>
      <c r="H29" s="42">
        <f t="shared" si="1"/>
        <v>119553.27000000002</v>
      </c>
    </row>
    <row r="30" spans="2:13" ht="16.5" x14ac:dyDescent="0.2">
      <c r="B30" s="41"/>
      <c r="C30" s="9">
        <v>44306</v>
      </c>
      <c r="D30" s="10">
        <v>1768</v>
      </c>
      <c r="E30" s="11" t="s">
        <v>8</v>
      </c>
      <c r="F30" s="12"/>
      <c r="G30" s="56">
        <v>0</v>
      </c>
      <c r="H30" s="42">
        <f t="shared" si="1"/>
        <v>119553.27000000002</v>
      </c>
    </row>
    <row r="31" spans="2:13" ht="16.5" x14ac:dyDescent="0.2">
      <c r="B31" s="41"/>
      <c r="C31" s="9">
        <v>44306</v>
      </c>
      <c r="D31" s="10">
        <v>1769</v>
      </c>
      <c r="E31" s="11" t="s">
        <v>8</v>
      </c>
      <c r="F31" s="12"/>
      <c r="G31" s="56">
        <v>0</v>
      </c>
      <c r="H31" s="42">
        <f t="shared" si="1"/>
        <v>119553.27000000002</v>
      </c>
    </row>
    <row r="32" spans="2:13" ht="16.5" x14ac:dyDescent="0.2">
      <c r="B32" s="41"/>
      <c r="C32" s="9">
        <v>44306</v>
      </c>
      <c r="D32" s="10">
        <v>1770</v>
      </c>
      <c r="E32" s="11" t="s">
        <v>33</v>
      </c>
      <c r="F32" s="12"/>
      <c r="G32" s="56">
        <v>6423</v>
      </c>
      <c r="H32" s="42">
        <f t="shared" si="1"/>
        <v>113130.27000000002</v>
      </c>
    </row>
    <row r="33" spans="2:9" ht="16.5" x14ac:dyDescent="0.2">
      <c r="B33" s="41"/>
      <c r="C33" s="9">
        <v>44308</v>
      </c>
      <c r="D33" s="10">
        <v>1771</v>
      </c>
      <c r="E33" s="11" t="s">
        <v>34</v>
      </c>
      <c r="F33" s="12"/>
      <c r="G33" s="56">
        <v>5000</v>
      </c>
      <c r="H33" s="42">
        <f t="shared" si="1"/>
        <v>108130.27000000002</v>
      </c>
    </row>
    <row r="34" spans="2:9" ht="16.5" x14ac:dyDescent="0.2">
      <c r="B34" s="41"/>
      <c r="C34" s="9">
        <v>44308</v>
      </c>
      <c r="D34" s="10">
        <v>1772</v>
      </c>
      <c r="E34" s="11" t="s">
        <v>35</v>
      </c>
      <c r="F34" s="12"/>
      <c r="G34" s="56">
        <v>8550</v>
      </c>
      <c r="H34" s="42">
        <f t="shared" si="1"/>
        <v>99580.270000000019</v>
      </c>
    </row>
    <row r="35" spans="2:9" ht="16.5" x14ac:dyDescent="0.2">
      <c r="B35" s="41"/>
      <c r="C35" s="9">
        <v>44308</v>
      </c>
      <c r="D35" s="10">
        <v>1773</v>
      </c>
      <c r="E35" s="11" t="s">
        <v>36</v>
      </c>
      <c r="F35" s="12"/>
      <c r="G35" s="56">
        <v>8550</v>
      </c>
      <c r="H35" s="42">
        <f t="shared" si="1"/>
        <v>91030.270000000019</v>
      </c>
    </row>
    <row r="36" spans="2:9" ht="16.5" x14ac:dyDescent="0.2">
      <c r="B36" s="41"/>
      <c r="C36" s="9">
        <v>44308</v>
      </c>
      <c r="D36" s="10">
        <v>1774</v>
      </c>
      <c r="E36" s="11" t="s">
        <v>37</v>
      </c>
      <c r="F36" s="12"/>
      <c r="G36" s="56">
        <v>8550</v>
      </c>
      <c r="H36" s="42">
        <f t="shared" si="1"/>
        <v>82480.270000000019</v>
      </c>
    </row>
    <row r="37" spans="2:9" ht="16.5" x14ac:dyDescent="0.2">
      <c r="B37" s="41"/>
      <c r="C37" s="9">
        <v>44309</v>
      </c>
      <c r="D37" s="10">
        <v>1775</v>
      </c>
      <c r="E37" s="11" t="s">
        <v>38</v>
      </c>
      <c r="F37" s="12"/>
      <c r="G37" s="56">
        <v>40000</v>
      </c>
      <c r="H37" s="42">
        <f t="shared" si="1"/>
        <v>42480.270000000019</v>
      </c>
    </row>
    <row r="38" spans="2:9" ht="16.5" x14ac:dyDescent="0.2">
      <c r="B38" s="41"/>
      <c r="C38" s="9">
        <v>44309</v>
      </c>
      <c r="D38" s="10">
        <v>1776</v>
      </c>
      <c r="E38" s="11" t="s">
        <v>39</v>
      </c>
      <c r="F38" s="12"/>
      <c r="G38" s="56">
        <v>18530.330000000002</v>
      </c>
      <c r="H38" s="42">
        <f t="shared" si="1"/>
        <v>23949.940000000017</v>
      </c>
    </row>
    <row r="39" spans="2:9" ht="16.5" x14ac:dyDescent="0.2">
      <c r="B39" s="41"/>
      <c r="C39" s="9">
        <v>44313</v>
      </c>
      <c r="D39" s="10">
        <v>88</v>
      </c>
      <c r="E39" s="11" t="s">
        <v>40</v>
      </c>
      <c r="F39" s="52">
        <v>40000</v>
      </c>
      <c r="G39" s="56"/>
      <c r="H39" s="42">
        <f>+H38+F39</f>
        <v>63949.940000000017</v>
      </c>
    </row>
    <row r="40" spans="2:9" ht="16.5" x14ac:dyDescent="0.2">
      <c r="B40" s="41"/>
      <c r="C40" s="9">
        <v>44314</v>
      </c>
      <c r="D40" s="10">
        <v>1777</v>
      </c>
      <c r="E40" s="11" t="s">
        <v>32</v>
      </c>
      <c r="F40" s="12"/>
      <c r="G40" s="56">
        <v>10499.82</v>
      </c>
      <c r="H40" s="42">
        <f t="shared" si="1"/>
        <v>53450.120000000017</v>
      </c>
    </row>
    <row r="41" spans="2:9" ht="16.5" x14ac:dyDescent="0.2">
      <c r="B41" s="41"/>
      <c r="C41" s="9">
        <v>44314</v>
      </c>
      <c r="D41" s="10">
        <v>1778</v>
      </c>
      <c r="E41" s="11" t="s">
        <v>8</v>
      </c>
      <c r="F41" s="12"/>
      <c r="G41" s="56">
        <v>0</v>
      </c>
      <c r="H41" s="42">
        <f t="shared" si="1"/>
        <v>53450.120000000017</v>
      </c>
    </row>
    <row r="42" spans="2:9" ht="16.5" x14ac:dyDescent="0.2">
      <c r="B42" s="41"/>
      <c r="C42" s="9">
        <v>44314</v>
      </c>
      <c r="D42" s="10">
        <v>1779</v>
      </c>
      <c r="E42" s="11" t="s">
        <v>38</v>
      </c>
      <c r="F42" s="12"/>
      <c r="G42" s="56">
        <v>25250</v>
      </c>
      <c r="H42" s="42">
        <f t="shared" si="1"/>
        <v>28200.120000000017</v>
      </c>
    </row>
    <row r="43" spans="2:9" ht="17.25" thickBot="1" x14ac:dyDescent="0.25">
      <c r="B43" s="38"/>
      <c r="C43" s="57">
        <v>44316</v>
      </c>
      <c r="D43" s="58">
        <v>199</v>
      </c>
      <c r="E43" s="59" t="s">
        <v>41</v>
      </c>
      <c r="F43" s="60"/>
      <c r="G43" s="61">
        <v>175</v>
      </c>
      <c r="H43" s="62">
        <f t="shared" si="1"/>
        <v>28025.120000000017</v>
      </c>
    </row>
    <row r="44" spans="2:9" ht="17.25" thickBot="1" x14ac:dyDescent="0.25">
      <c r="B44" s="44"/>
      <c r="C44" s="125" t="s">
        <v>25</v>
      </c>
      <c r="D44" s="126"/>
      <c r="E44" s="126"/>
      <c r="F44" s="63">
        <f>SUM(F20:F43)</f>
        <v>40000</v>
      </c>
      <c r="G44" s="63">
        <f>SUM(G20:G43)</f>
        <v>162970.51</v>
      </c>
      <c r="H44" s="64">
        <v>28025.119999999999</v>
      </c>
      <c r="I44" t="s">
        <v>30</v>
      </c>
    </row>
    <row r="45" spans="2:9" x14ac:dyDescent="0.2">
      <c r="H45" s="50">
        <v>0</v>
      </c>
    </row>
    <row r="46" spans="2:9" x14ac:dyDescent="0.2">
      <c r="H46" s="50"/>
    </row>
    <row r="47" spans="2:9" x14ac:dyDescent="0.2">
      <c r="H47" s="50"/>
    </row>
    <row r="51" spans="3:6" x14ac:dyDescent="0.2">
      <c r="C51" s="34"/>
      <c r="D51" s="34"/>
      <c r="E51" s="115"/>
      <c r="F51" s="115"/>
    </row>
    <row r="52" spans="3:6" ht="15.75" x14ac:dyDescent="0.25">
      <c r="C52" s="47"/>
      <c r="E52" s="116" t="s">
        <v>43</v>
      </c>
      <c r="F52" s="116"/>
    </row>
    <row r="53" spans="3:6" ht="15.75" x14ac:dyDescent="0.25">
      <c r="C53" s="48"/>
      <c r="E53" s="116" t="s">
        <v>26</v>
      </c>
      <c r="F53" s="116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58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28025.119999999999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 t="s">
        <v>44</v>
      </c>
      <c r="D21" s="10">
        <v>199</v>
      </c>
      <c r="E21" s="11" t="s">
        <v>41</v>
      </c>
      <c r="F21" s="12"/>
      <c r="G21" s="56">
        <v>175</v>
      </c>
      <c r="H21" s="42">
        <v>28025.119999999999</v>
      </c>
    </row>
    <row r="22" spans="2:13" ht="16.5" x14ac:dyDescent="0.2">
      <c r="B22" s="41"/>
      <c r="C22" s="9">
        <v>44474</v>
      </c>
      <c r="D22" s="10">
        <v>1780</v>
      </c>
      <c r="E22" s="11" t="s">
        <v>39</v>
      </c>
      <c r="F22" s="12"/>
      <c r="G22" s="56">
        <v>24784.43</v>
      </c>
      <c r="H22" s="42">
        <f>H21-G22</f>
        <v>3240.6899999999987</v>
      </c>
      <c r="I22" s="65"/>
    </row>
    <row r="23" spans="2:13" ht="16.5" x14ac:dyDescent="0.2">
      <c r="B23" s="41"/>
      <c r="C23" s="9" t="s">
        <v>45</v>
      </c>
      <c r="D23" s="10">
        <v>89</v>
      </c>
      <c r="E23" s="11" t="s">
        <v>40</v>
      </c>
      <c r="F23" s="66">
        <v>399999.62</v>
      </c>
      <c r="G23" s="56">
        <v>0</v>
      </c>
      <c r="H23" s="42">
        <f>H22-G23+F23</f>
        <v>403240.31</v>
      </c>
    </row>
    <row r="24" spans="2:13" ht="16.5" x14ac:dyDescent="0.2">
      <c r="B24" s="41"/>
      <c r="C24" s="9" t="s">
        <v>46</v>
      </c>
      <c r="D24" s="10">
        <v>1781</v>
      </c>
      <c r="E24" s="11" t="s">
        <v>38</v>
      </c>
      <c r="F24" s="12"/>
      <c r="G24" s="56">
        <v>9900</v>
      </c>
      <c r="H24" s="42">
        <f t="shared" ref="H24:H37" si="0">H23-G24</f>
        <v>393340.31</v>
      </c>
    </row>
    <row r="25" spans="2:13" ht="16.5" x14ac:dyDescent="0.2">
      <c r="B25" s="41"/>
      <c r="C25" s="9" t="s">
        <v>46</v>
      </c>
      <c r="D25" s="10">
        <v>1782</v>
      </c>
      <c r="E25" s="11" t="s">
        <v>8</v>
      </c>
      <c r="F25" s="12"/>
      <c r="G25" s="56">
        <v>0</v>
      </c>
      <c r="H25" s="42">
        <f t="shared" si="0"/>
        <v>393340.31</v>
      </c>
    </row>
    <row r="26" spans="2:13" ht="16.5" x14ac:dyDescent="0.2">
      <c r="B26" s="41"/>
      <c r="C26" s="9" t="s">
        <v>46</v>
      </c>
      <c r="D26" s="10">
        <v>1783</v>
      </c>
      <c r="E26" s="11" t="s">
        <v>47</v>
      </c>
      <c r="F26" s="12"/>
      <c r="G26" s="56">
        <v>5250</v>
      </c>
      <c r="H26" s="42">
        <f t="shared" si="0"/>
        <v>388090.31</v>
      </c>
    </row>
    <row r="27" spans="2:13" ht="16.5" x14ac:dyDescent="0.2">
      <c r="B27" s="41"/>
      <c r="C27" s="9" t="s">
        <v>46</v>
      </c>
      <c r="D27" s="10">
        <v>1784</v>
      </c>
      <c r="E27" s="11" t="s">
        <v>48</v>
      </c>
      <c r="F27" s="12"/>
      <c r="G27" s="56">
        <v>5250</v>
      </c>
      <c r="H27" s="42">
        <f t="shared" si="0"/>
        <v>382840.31</v>
      </c>
    </row>
    <row r="28" spans="2:13" ht="16.5" x14ac:dyDescent="0.2">
      <c r="B28" s="41"/>
      <c r="C28" s="9" t="s">
        <v>46</v>
      </c>
      <c r="D28" s="10">
        <v>1785</v>
      </c>
      <c r="E28" s="11" t="s">
        <v>34</v>
      </c>
      <c r="F28" s="12"/>
      <c r="G28" s="56">
        <v>5250</v>
      </c>
      <c r="H28" s="42">
        <f t="shared" si="0"/>
        <v>377590.31</v>
      </c>
    </row>
    <row r="29" spans="2:13" ht="16.5" x14ac:dyDescent="0.2">
      <c r="B29" s="41"/>
      <c r="C29" s="9" t="s">
        <v>46</v>
      </c>
      <c r="D29" s="10">
        <v>1786</v>
      </c>
      <c r="E29" s="11" t="s">
        <v>8</v>
      </c>
      <c r="F29" s="12"/>
      <c r="G29" s="56">
        <v>0</v>
      </c>
      <c r="H29" s="42">
        <f t="shared" si="0"/>
        <v>377590.31</v>
      </c>
    </row>
    <row r="30" spans="2:13" ht="16.5" x14ac:dyDescent="0.2">
      <c r="B30" s="41"/>
      <c r="C30" s="9" t="s">
        <v>46</v>
      </c>
      <c r="D30" s="10">
        <v>1787</v>
      </c>
      <c r="E30" s="11" t="s">
        <v>49</v>
      </c>
      <c r="F30" s="12"/>
      <c r="G30" s="56">
        <v>15694</v>
      </c>
      <c r="H30" s="42">
        <f t="shared" si="0"/>
        <v>361896.31</v>
      </c>
    </row>
    <row r="31" spans="2:13" ht="16.5" x14ac:dyDescent="0.2">
      <c r="B31" s="41"/>
      <c r="C31" s="9" t="s">
        <v>46</v>
      </c>
      <c r="D31" s="10">
        <v>1788</v>
      </c>
      <c r="E31" s="11" t="s">
        <v>50</v>
      </c>
      <c r="F31" s="12"/>
      <c r="G31" s="56">
        <v>5600</v>
      </c>
      <c r="H31" s="42">
        <f t="shared" si="0"/>
        <v>356296.31</v>
      </c>
    </row>
    <row r="32" spans="2:13" ht="16.5" x14ac:dyDescent="0.2">
      <c r="B32" s="41"/>
      <c r="C32" s="9" t="s">
        <v>46</v>
      </c>
      <c r="D32" s="10">
        <v>1789</v>
      </c>
      <c r="E32" s="11" t="s">
        <v>51</v>
      </c>
      <c r="F32" s="12"/>
      <c r="G32" s="56">
        <v>5250</v>
      </c>
      <c r="H32" s="42">
        <f t="shared" si="0"/>
        <v>351046.31</v>
      </c>
    </row>
    <row r="33" spans="2:9" ht="16.5" x14ac:dyDescent="0.2">
      <c r="B33" s="41"/>
      <c r="C33" s="9" t="s">
        <v>46</v>
      </c>
      <c r="D33" s="10">
        <v>1790</v>
      </c>
      <c r="E33" s="11" t="s">
        <v>32</v>
      </c>
      <c r="F33" s="12"/>
      <c r="G33" s="56">
        <v>6498.85</v>
      </c>
      <c r="H33" s="42">
        <f t="shared" si="0"/>
        <v>344547.46</v>
      </c>
    </row>
    <row r="34" spans="2:9" ht="16.5" x14ac:dyDescent="0.2">
      <c r="B34" s="41"/>
      <c r="C34" s="9" t="s">
        <v>52</v>
      </c>
      <c r="D34" s="10">
        <v>1791</v>
      </c>
      <c r="E34" s="11" t="s">
        <v>53</v>
      </c>
      <c r="F34" s="12"/>
      <c r="G34" s="56">
        <v>5833.33</v>
      </c>
      <c r="H34" s="42">
        <f t="shared" si="0"/>
        <v>338714.13</v>
      </c>
    </row>
    <row r="35" spans="2:9" ht="16.5" x14ac:dyDescent="0.2">
      <c r="B35" s="41"/>
      <c r="C35" s="9" t="s">
        <v>54</v>
      </c>
      <c r="D35" s="10">
        <v>1792</v>
      </c>
      <c r="E35" s="11" t="s">
        <v>39</v>
      </c>
      <c r="F35" s="12"/>
      <c r="G35" s="56">
        <v>18763.34</v>
      </c>
      <c r="H35" s="42">
        <f t="shared" si="0"/>
        <v>319950.78999999998</v>
      </c>
    </row>
    <row r="36" spans="2:9" ht="16.5" x14ac:dyDescent="0.2">
      <c r="B36" s="41"/>
      <c r="C36" s="9" t="s">
        <v>55</v>
      </c>
      <c r="D36" s="10">
        <v>200</v>
      </c>
      <c r="E36" s="11" t="s">
        <v>56</v>
      </c>
      <c r="F36" s="12"/>
      <c r="G36" s="56">
        <v>175</v>
      </c>
      <c r="H36" s="42">
        <f t="shared" si="0"/>
        <v>319775.78999999998</v>
      </c>
    </row>
    <row r="37" spans="2:9" ht="17.25" thickBot="1" x14ac:dyDescent="0.25">
      <c r="B37" s="41"/>
      <c r="C37" s="9" t="s">
        <v>55</v>
      </c>
      <c r="D37" s="10">
        <v>1793</v>
      </c>
      <c r="E37" s="11" t="s">
        <v>57</v>
      </c>
      <c r="F37" s="12"/>
      <c r="G37" s="56">
        <v>6075</v>
      </c>
      <c r="H37" s="42">
        <f t="shared" si="0"/>
        <v>313700.78999999998</v>
      </c>
    </row>
    <row r="38" spans="2:9" ht="17.25" thickBot="1" x14ac:dyDescent="0.25">
      <c r="B38" s="44"/>
      <c r="C38" s="125" t="s">
        <v>25</v>
      </c>
      <c r="D38" s="126"/>
      <c r="E38" s="126"/>
      <c r="F38" s="63">
        <f>SUM(F20:F37)</f>
        <v>399999.62</v>
      </c>
      <c r="G38" s="63">
        <f>SUM(G20:G37)</f>
        <v>114498.95</v>
      </c>
      <c r="H38" s="67">
        <f>H37</f>
        <v>313700.78999999998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115"/>
      <c r="F45" s="115"/>
    </row>
    <row r="46" spans="2:9" ht="15.75" x14ac:dyDescent="0.25">
      <c r="C46" s="47"/>
      <c r="E46" s="116" t="s">
        <v>59</v>
      </c>
      <c r="F46" s="116"/>
    </row>
    <row r="47" spans="2:9" ht="15.75" x14ac:dyDescent="0.25">
      <c r="C47" s="48"/>
      <c r="E47" s="116" t="s">
        <v>26</v>
      </c>
      <c r="F47" s="116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60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  <c r="J17" t="s">
        <v>64</v>
      </c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313700.78999999998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>
        <v>313700.78999999998</v>
      </c>
    </row>
    <row r="22" spans="2:13" ht="16.5" x14ac:dyDescent="0.2">
      <c r="B22" s="41"/>
      <c r="C22" s="9">
        <v>44506</v>
      </c>
      <c r="D22" s="10">
        <v>1794</v>
      </c>
      <c r="E22" s="11" t="s">
        <v>32</v>
      </c>
      <c r="F22" s="12"/>
      <c r="G22" s="56">
        <v>9774.9</v>
      </c>
      <c r="H22" s="42">
        <f>H21-G22</f>
        <v>303925.88999999996</v>
      </c>
      <c r="I22" s="65"/>
    </row>
    <row r="23" spans="2:13" ht="16.5" x14ac:dyDescent="0.2">
      <c r="B23" s="41"/>
      <c r="C23" s="9" t="s">
        <v>61</v>
      </c>
      <c r="D23" s="10">
        <v>1795</v>
      </c>
      <c r="E23" s="11" t="s">
        <v>50</v>
      </c>
      <c r="F23" s="66">
        <v>0</v>
      </c>
      <c r="G23" s="56">
        <v>13800</v>
      </c>
      <c r="H23" s="42">
        <f>H22-G23+F23</f>
        <v>290125.88999999996</v>
      </c>
    </row>
    <row r="24" spans="2:13" ht="16.5" x14ac:dyDescent="0.2">
      <c r="B24" s="41"/>
      <c r="C24" s="9" t="s">
        <v>61</v>
      </c>
      <c r="D24" s="10">
        <v>1796</v>
      </c>
      <c r="E24" s="11" t="s">
        <v>62</v>
      </c>
      <c r="F24" s="12"/>
      <c r="G24" s="56">
        <v>9150</v>
      </c>
      <c r="H24" s="42">
        <f t="shared" ref="H24:H53" si="0">H23-G24</f>
        <v>280975.88999999996</v>
      </c>
    </row>
    <row r="25" spans="2:13" ht="16.5" x14ac:dyDescent="0.2">
      <c r="B25" s="41"/>
      <c r="C25" s="9" t="s">
        <v>61</v>
      </c>
      <c r="D25" s="10">
        <v>1797</v>
      </c>
      <c r="E25" s="11" t="s">
        <v>34</v>
      </c>
      <c r="F25" s="12"/>
      <c r="G25" s="56">
        <v>9150</v>
      </c>
      <c r="H25" s="42">
        <f t="shared" si="0"/>
        <v>271825.88999999996</v>
      </c>
    </row>
    <row r="26" spans="2:13" ht="16.5" x14ac:dyDescent="0.2">
      <c r="B26" s="41"/>
      <c r="C26" s="9" t="s">
        <v>61</v>
      </c>
      <c r="D26" s="10">
        <v>1798</v>
      </c>
      <c r="E26" s="11" t="s">
        <v>36</v>
      </c>
      <c r="F26" s="12"/>
      <c r="G26" s="56">
        <v>9150</v>
      </c>
      <c r="H26" s="42">
        <f t="shared" si="0"/>
        <v>262675.88999999996</v>
      </c>
    </row>
    <row r="27" spans="2:13" ht="16.5" x14ac:dyDescent="0.2">
      <c r="B27" s="41"/>
      <c r="C27" s="9" t="s">
        <v>61</v>
      </c>
      <c r="D27" s="10">
        <v>1799</v>
      </c>
      <c r="E27" s="11" t="s">
        <v>63</v>
      </c>
      <c r="F27" s="12"/>
      <c r="G27" s="56">
        <v>9150</v>
      </c>
      <c r="H27" s="42">
        <f t="shared" si="0"/>
        <v>253525.88999999996</v>
      </c>
    </row>
    <row r="28" spans="2:13" ht="16.5" x14ac:dyDescent="0.2">
      <c r="B28" s="41"/>
      <c r="C28" s="9" t="s">
        <v>61</v>
      </c>
      <c r="D28" s="10">
        <v>1800</v>
      </c>
      <c r="E28" s="11" t="s">
        <v>38</v>
      </c>
      <c r="F28" s="12"/>
      <c r="G28" s="56">
        <v>16850</v>
      </c>
      <c r="H28" s="42">
        <f t="shared" si="0"/>
        <v>236675.88999999996</v>
      </c>
    </row>
    <row r="29" spans="2:13" ht="16.5" x14ac:dyDescent="0.2">
      <c r="B29" s="41"/>
      <c r="C29" s="9" t="s">
        <v>61</v>
      </c>
      <c r="D29" s="10">
        <v>1801</v>
      </c>
      <c r="E29" s="11" t="s">
        <v>8</v>
      </c>
      <c r="F29" s="12"/>
      <c r="G29" s="56">
        <v>0</v>
      </c>
      <c r="H29" s="42">
        <f t="shared" si="0"/>
        <v>236675.88999999996</v>
      </c>
    </row>
    <row r="30" spans="2:13" ht="16.5" x14ac:dyDescent="0.2">
      <c r="B30" s="41"/>
      <c r="C30" s="9" t="s">
        <v>61</v>
      </c>
      <c r="D30" s="10">
        <v>1802</v>
      </c>
      <c r="E30" s="11" t="s">
        <v>66</v>
      </c>
      <c r="F30" s="12"/>
      <c r="G30" s="56">
        <v>13700</v>
      </c>
      <c r="H30" s="42">
        <f t="shared" si="0"/>
        <v>222975.88999999996</v>
      </c>
    </row>
    <row r="31" spans="2:13" ht="16.5" x14ac:dyDescent="0.2">
      <c r="B31" s="41"/>
      <c r="C31" s="9" t="s">
        <v>61</v>
      </c>
      <c r="D31" s="10">
        <v>1803</v>
      </c>
      <c r="E31" s="11" t="s">
        <v>67</v>
      </c>
      <c r="F31" s="12"/>
      <c r="G31" s="56">
        <v>14750</v>
      </c>
      <c r="H31" s="42">
        <f t="shared" si="0"/>
        <v>208225.88999999996</v>
      </c>
    </row>
    <row r="32" spans="2:13" ht="16.5" x14ac:dyDescent="0.2">
      <c r="B32" s="41"/>
      <c r="C32" s="9" t="s">
        <v>61</v>
      </c>
      <c r="D32" s="10">
        <v>1804</v>
      </c>
      <c r="E32" s="11" t="s">
        <v>68</v>
      </c>
      <c r="F32" s="12"/>
      <c r="G32" s="56">
        <v>11200</v>
      </c>
      <c r="H32" s="42">
        <f t="shared" si="0"/>
        <v>197025.88999999996</v>
      </c>
    </row>
    <row r="33" spans="2:8" ht="16.5" x14ac:dyDescent="0.2">
      <c r="B33" s="41"/>
      <c r="C33" s="9" t="s">
        <v>61</v>
      </c>
      <c r="D33" s="10">
        <v>1805</v>
      </c>
      <c r="E33" s="11" t="s">
        <v>69</v>
      </c>
      <c r="F33" s="12"/>
      <c r="G33" s="56">
        <v>14750</v>
      </c>
      <c r="H33" s="42">
        <f t="shared" si="0"/>
        <v>182275.88999999996</v>
      </c>
    </row>
    <row r="34" spans="2:8" ht="16.5" x14ac:dyDescent="0.2">
      <c r="B34" s="41"/>
      <c r="C34" s="9" t="s">
        <v>61</v>
      </c>
      <c r="D34" s="10">
        <v>1806</v>
      </c>
      <c r="E34" s="11" t="s">
        <v>8</v>
      </c>
      <c r="F34" s="12"/>
      <c r="G34" s="56">
        <v>0</v>
      </c>
      <c r="H34" s="42">
        <f t="shared" si="0"/>
        <v>182275.88999999996</v>
      </c>
    </row>
    <row r="35" spans="2:8" ht="16.5" x14ac:dyDescent="0.2">
      <c r="B35" s="41"/>
      <c r="C35" s="9" t="s">
        <v>61</v>
      </c>
      <c r="D35" s="10">
        <v>1807</v>
      </c>
      <c r="E35" s="11" t="s">
        <v>70</v>
      </c>
      <c r="F35" s="12"/>
      <c r="G35" s="56">
        <v>11200</v>
      </c>
      <c r="H35" s="42">
        <f t="shared" si="0"/>
        <v>171075.88999999996</v>
      </c>
    </row>
    <row r="36" spans="2:8" ht="16.5" x14ac:dyDescent="0.2">
      <c r="B36" s="41"/>
      <c r="C36" s="9" t="s">
        <v>61</v>
      </c>
      <c r="D36" s="10">
        <v>1808</v>
      </c>
      <c r="E36" s="11" t="s">
        <v>71</v>
      </c>
      <c r="F36" s="12"/>
      <c r="G36" s="56">
        <v>12450</v>
      </c>
      <c r="H36" s="42">
        <f t="shared" si="0"/>
        <v>158625.88999999996</v>
      </c>
    </row>
    <row r="37" spans="2:8" ht="16.5" x14ac:dyDescent="0.2">
      <c r="B37" s="41"/>
      <c r="C37" s="9" t="s">
        <v>61</v>
      </c>
      <c r="D37" s="10">
        <v>1809</v>
      </c>
      <c r="E37" s="11" t="s">
        <v>72</v>
      </c>
      <c r="F37" s="12"/>
      <c r="G37" s="56">
        <v>9150</v>
      </c>
      <c r="H37" s="42">
        <f t="shared" si="0"/>
        <v>149475.88999999996</v>
      </c>
    </row>
    <row r="38" spans="2:8" ht="16.5" x14ac:dyDescent="0.2">
      <c r="B38" s="41"/>
      <c r="C38" s="9" t="s">
        <v>61</v>
      </c>
      <c r="D38" s="10">
        <v>1810</v>
      </c>
      <c r="E38" s="68" t="s">
        <v>47</v>
      </c>
      <c r="F38" s="12"/>
      <c r="G38" s="56">
        <v>9150</v>
      </c>
      <c r="H38" s="42">
        <f t="shared" si="0"/>
        <v>140325.88999999996</v>
      </c>
    </row>
    <row r="39" spans="2:8" ht="16.5" x14ac:dyDescent="0.2">
      <c r="B39" s="41"/>
      <c r="C39" s="9" t="s">
        <v>61</v>
      </c>
      <c r="D39" s="10">
        <v>1811</v>
      </c>
      <c r="E39" s="68" t="s">
        <v>73</v>
      </c>
      <c r="F39" s="12"/>
      <c r="G39" s="56">
        <v>9150</v>
      </c>
      <c r="H39" s="42">
        <f t="shared" si="0"/>
        <v>131175.88999999996</v>
      </c>
    </row>
    <row r="40" spans="2:8" ht="16.5" x14ac:dyDescent="0.2">
      <c r="B40" s="41"/>
      <c r="C40" s="9" t="s">
        <v>61</v>
      </c>
      <c r="D40" s="10">
        <v>1812</v>
      </c>
      <c r="E40" s="68" t="s">
        <v>75</v>
      </c>
      <c r="F40" s="12"/>
      <c r="G40" s="56">
        <v>13700</v>
      </c>
      <c r="H40" s="42">
        <f t="shared" si="0"/>
        <v>117475.88999999996</v>
      </c>
    </row>
    <row r="41" spans="2:8" ht="16.5" x14ac:dyDescent="0.2">
      <c r="B41" s="41"/>
      <c r="C41" s="9" t="s">
        <v>61</v>
      </c>
      <c r="D41" s="10">
        <v>1813</v>
      </c>
      <c r="E41" s="68" t="s">
        <v>8</v>
      </c>
      <c r="F41" s="12"/>
      <c r="G41" s="56">
        <v>0</v>
      </c>
      <c r="H41" s="42">
        <f t="shared" si="0"/>
        <v>117475.88999999996</v>
      </c>
    </row>
    <row r="42" spans="2:8" ht="16.5" x14ac:dyDescent="0.2">
      <c r="B42" s="41"/>
      <c r="C42" s="9" t="s">
        <v>61</v>
      </c>
      <c r="D42" s="10">
        <v>1814</v>
      </c>
      <c r="E42" s="68" t="s">
        <v>76</v>
      </c>
      <c r="F42" s="12"/>
      <c r="G42" s="56">
        <v>9700</v>
      </c>
      <c r="H42" s="42">
        <f t="shared" si="0"/>
        <v>107775.88999999996</v>
      </c>
    </row>
    <row r="43" spans="2:8" ht="16.5" x14ac:dyDescent="0.2">
      <c r="B43" s="41"/>
      <c r="C43" s="9" t="s">
        <v>61</v>
      </c>
      <c r="D43" s="10">
        <v>1815</v>
      </c>
      <c r="E43" s="68" t="s">
        <v>8</v>
      </c>
      <c r="F43" s="12"/>
      <c r="G43" s="56">
        <v>0</v>
      </c>
      <c r="H43" s="42">
        <f t="shared" si="0"/>
        <v>107775.88999999996</v>
      </c>
    </row>
    <row r="44" spans="2:8" ht="16.5" x14ac:dyDescent="0.2">
      <c r="B44" s="41"/>
      <c r="C44" s="9" t="s">
        <v>61</v>
      </c>
      <c r="D44" s="10">
        <v>1816</v>
      </c>
      <c r="E44" s="68" t="s">
        <v>8</v>
      </c>
      <c r="F44" s="12"/>
      <c r="G44" s="56">
        <v>0</v>
      </c>
      <c r="H44" s="42">
        <f t="shared" si="0"/>
        <v>107775.88999999996</v>
      </c>
    </row>
    <row r="45" spans="2:8" ht="16.5" x14ac:dyDescent="0.2">
      <c r="B45" s="41"/>
      <c r="C45" s="9" t="s">
        <v>61</v>
      </c>
      <c r="D45" s="10">
        <v>1817</v>
      </c>
      <c r="E45" s="68" t="s">
        <v>78</v>
      </c>
      <c r="F45" s="12"/>
      <c r="G45" s="56">
        <v>9700</v>
      </c>
      <c r="H45" s="42">
        <f t="shared" si="0"/>
        <v>98075.889999999956</v>
      </c>
    </row>
    <row r="46" spans="2:8" ht="16.5" x14ac:dyDescent="0.2">
      <c r="B46" s="41"/>
      <c r="C46" s="9" t="s">
        <v>61</v>
      </c>
      <c r="D46" s="10">
        <v>1818</v>
      </c>
      <c r="E46" s="68" t="s">
        <v>79</v>
      </c>
      <c r="F46" s="12"/>
      <c r="G46" s="56">
        <v>9700</v>
      </c>
      <c r="H46" s="42">
        <f t="shared" si="0"/>
        <v>88375.889999999956</v>
      </c>
    </row>
    <row r="47" spans="2:8" ht="16.5" x14ac:dyDescent="0.2">
      <c r="B47" s="41"/>
      <c r="C47" s="9" t="s">
        <v>61</v>
      </c>
      <c r="D47" s="10">
        <v>1819</v>
      </c>
      <c r="E47" s="68" t="s">
        <v>77</v>
      </c>
      <c r="F47" s="12"/>
      <c r="G47" s="56">
        <v>9700</v>
      </c>
      <c r="H47" s="42">
        <f t="shared" si="0"/>
        <v>78675.889999999956</v>
      </c>
    </row>
    <row r="48" spans="2:8" ht="16.5" x14ac:dyDescent="0.2">
      <c r="B48" s="41"/>
      <c r="C48" s="9" t="s">
        <v>61</v>
      </c>
      <c r="D48" s="10">
        <v>1820</v>
      </c>
      <c r="E48" s="68" t="s">
        <v>80</v>
      </c>
      <c r="F48" s="12"/>
      <c r="G48" s="56">
        <v>9700</v>
      </c>
      <c r="H48" s="42">
        <f t="shared" si="0"/>
        <v>68975.889999999956</v>
      </c>
    </row>
    <row r="49" spans="2:9" ht="16.5" x14ac:dyDescent="0.2">
      <c r="B49" s="41"/>
      <c r="C49" s="9" t="s">
        <v>61</v>
      </c>
      <c r="D49" s="10">
        <v>1821</v>
      </c>
      <c r="E49" s="68" t="s">
        <v>81</v>
      </c>
      <c r="F49" s="12"/>
      <c r="G49" s="56">
        <v>9700</v>
      </c>
      <c r="H49" s="42">
        <f t="shared" si="0"/>
        <v>59275.889999999956</v>
      </c>
    </row>
    <row r="50" spans="2:9" ht="16.5" x14ac:dyDescent="0.2">
      <c r="B50" s="41"/>
      <c r="C50" s="9" t="s">
        <v>61</v>
      </c>
      <c r="D50" s="10">
        <v>1822</v>
      </c>
      <c r="E50" s="68" t="s">
        <v>8</v>
      </c>
      <c r="F50" s="12"/>
      <c r="G50" s="56">
        <v>0</v>
      </c>
      <c r="H50" s="42">
        <f t="shared" si="0"/>
        <v>59275.889999999956</v>
      </c>
    </row>
    <row r="51" spans="2:9" ht="16.5" x14ac:dyDescent="0.2">
      <c r="B51" s="41"/>
      <c r="C51" s="9" t="s">
        <v>61</v>
      </c>
      <c r="D51" s="10">
        <v>1823</v>
      </c>
      <c r="E51" s="68" t="s">
        <v>65</v>
      </c>
      <c r="F51" s="12"/>
      <c r="G51" s="56">
        <v>12450</v>
      </c>
      <c r="H51" s="42">
        <f t="shared" si="0"/>
        <v>46825.889999999956</v>
      </c>
    </row>
    <row r="52" spans="2:9" ht="16.5" x14ac:dyDescent="0.2">
      <c r="B52" s="41"/>
      <c r="C52" s="9" t="s">
        <v>74</v>
      </c>
      <c r="D52" s="10">
        <v>1824</v>
      </c>
      <c r="E52" s="68" t="s">
        <v>82</v>
      </c>
      <c r="F52" s="12"/>
      <c r="G52" s="56">
        <v>22264.560000000001</v>
      </c>
      <c r="H52" s="42">
        <f t="shared" si="0"/>
        <v>24561.329999999954</v>
      </c>
    </row>
    <row r="53" spans="2:9" ht="16.5" x14ac:dyDescent="0.2">
      <c r="B53" s="41"/>
      <c r="C53" s="9" t="s">
        <v>83</v>
      </c>
      <c r="D53" s="10">
        <v>201</v>
      </c>
      <c r="E53" s="68" t="s">
        <v>84</v>
      </c>
      <c r="F53" s="12"/>
      <c r="G53" s="56">
        <v>175</v>
      </c>
      <c r="H53" s="42">
        <f t="shared" si="0"/>
        <v>24386.329999999954</v>
      </c>
    </row>
    <row r="54" spans="2:9" ht="16.5" x14ac:dyDescent="0.2">
      <c r="B54" s="69"/>
      <c r="C54" s="127" t="s">
        <v>25</v>
      </c>
      <c r="D54" s="127"/>
      <c r="E54" s="127"/>
      <c r="F54" s="25">
        <f>SUM(F20:F37)</f>
        <v>0</v>
      </c>
      <c r="G54" s="25">
        <f>SUM(G20:G53)</f>
        <v>289314.46000000002</v>
      </c>
      <c r="H54" s="71">
        <v>24386.33</v>
      </c>
      <c r="I54" t="s">
        <v>30</v>
      </c>
    </row>
    <row r="55" spans="2:9" x14ac:dyDescent="0.2">
      <c r="H55" s="50"/>
    </row>
    <row r="56" spans="2:9" x14ac:dyDescent="0.2">
      <c r="H56" s="50"/>
    </row>
    <row r="57" spans="2:9" x14ac:dyDescent="0.2">
      <c r="H57" s="50"/>
    </row>
    <row r="61" spans="2:9" x14ac:dyDescent="0.2">
      <c r="C61" s="34"/>
      <c r="D61" s="34"/>
      <c r="E61" s="115"/>
      <c r="F61" s="115"/>
    </row>
    <row r="62" spans="2:9" ht="15.75" x14ac:dyDescent="0.25">
      <c r="C62" s="47"/>
      <c r="E62" s="116" t="s">
        <v>59</v>
      </c>
      <c r="F62" s="116"/>
    </row>
    <row r="63" spans="2:9" ht="15.75" x14ac:dyDescent="0.25">
      <c r="C63" s="48"/>
      <c r="E63" s="116" t="s">
        <v>26</v>
      </c>
      <c r="F63" s="116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85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24386.33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83</v>
      </c>
      <c r="D22" s="10">
        <v>201</v>
      </c>
      <c r="E22" s="11" t="s">
        <v>86</v>
      </c>
      <c r="F22" s="12"/>
      <c r="G22" s="56">
        <v>175</v>
      </c>
      <c r="H22" s="42">
        <v>24386.33</v>
      </c>
      <c r="I22" s="65"/>
    </row>
    <row r="23" spans="2:13" ht="16.5" x14ac:dyDescent="0.2">
      <c r="B23" s="41"/>
      <c r="C23" s="9">
        <v>44234</v>
      </c>
      <c r="D23" s="10">
        <v>1825</v>
      </c>
      <c r="E23" s="11" t="s">
        <v>32</v>
      </c>
      <c r="F23" s="66">
        <v>0</v>
      </c>
      <c r="G23" s="56">
        <v>7692.16</v>
      </c>
      <c r="H23" s="42">
        <f>H22-G23</f>
        <v>16694.170000000002</v>
      </c>
    </row>
    <row r="24" spans="2:13" ht="16.5" x14ac:dyDescent="0.2">
      <c r="B24" s="41"/>
      <c r="C24" s="9">
        <v>44234</v>
      </c>
      <c r="D24" s="10">
        <v>1826</v>
      </c>
      <c r="E24" s="11" t="s">
        <v>87</v>
      </c>
      <c r="F24" s="12"/>
      <c r="G24" s="56">
        <v>12700</v>
      </c>
      <c r="H24" s="42">
        <f t="shared" ref="H24:H32" si="0">H23-G24</f>
        <v>3994.1700000000019</v>
      </c>
    </row>
    <row r="25" spans="2:13" ht="16.5" x14ac:dyDescent="0.2">
      <c r="B25" s="41"/>
      <c r="C25" s="9">
        <v>44323</v>
      </c>
      <c r="D25" s="10">
        <v>90</v>
      </c>
      <c r="E25" s="11" t="s">
        <v>40</v>
      </c>
      <c r="F25" s="66">
        <v>347552.25</v>
      </c>
      <c r="G25" s="56">
        <v>0</v>
      </c>
      <c r="H25" s="42">
        <f>H24+F25-G25</f>
        <v>351546.42</v>
      </c>
    </row>
    <row r="26" spans="2:13" ht="16.5" x14ac:dyDescent="0.2">
      <c r="B26" s="41"/>
      <c r="C26" s="74" t="s">
        <v>88</v>
      </c>
      <c r="D26" s="10">
        <v>1827</v>
      </c>
      <c r="E26" s="11" t="s">
        <v>82</v>
      </c>
      <c r="F26" s="12"/>
      <c r="G26" s="56">
        <v>24248.49</v>
      </c>
      <c r="H26" s="42">
        <f t="shared" si="0"/>
        <v>327297.93</v>
      </c>
    </row>
    <row r="27" spans="2:13" ht="16.5" x14ac:dyDescent="0.2">
      <c r="B27" s="41"/>
      <c r="C27" s="74" t="s">
        <v>89</v>
      </c>
      <c r="D27" s="10">
        <v>1828</v>
      </c>
      <c r="E27" s="11" t="s">
        <v>82</v>
      </c>
      <c r="F27" s="12"/>
      <c r="G27" s="56">
        <v>24661.29</v>
      </c>
      <c r="H27" s="42">
        <f>H26-G27</f>
        <v>302636.64</v>
      </c>
    </row>
    <row r="28" spans="2:13" ht="16.5" x14ac:dyDescent="0.2">
      <c r="B28" s="41"/>
      <c r="C28" s="74" t="s">
        <v>90</v>
      </c>
      <c r="D28" s="10">
        <v>1829</v>
      </c>
      <c r="E28" s="11" t="s">
        <v>8</v>
      </c>
      <c r="F28" s="12"/>
      <c r="G28" s="56">
        <v>0</v>
      </c>
      <c r="H28" s="42">
        <f>H27-G28</f>
        <v>302636.64</v>
      </c>
    </row>
    <row r="29" spans="2:13" ht="16.5" x14ac:dyDescent="0.2">
      <c r="B29" s="41"/>
      <c r="C29" s="74" t="s">
        <v>90</v>
      </c>
      <c r="D29" s="10">
        <v>1830</v>
      </c>
      <c r="E29" s="11" t="s">
        <v>82</v>
      </c>
      <c r="F29" s="12"/>
      <c r="G29" s="56">
        <v>16649.2</v>
      </c>
      <c r="H29" s="42">
        <f t="shared" si="0"/>
        <v>285987.44</v>
      </c>
    </row>
    <row r="30" spans="2:13" ht="16.5" x14ac:dyDescent="0.2">
      <c r="B30" s="41"/>
      <c r="C30" s="74" t="s">
        <v>90</v>
      </c>
      <c r="D30" s="10">
        <v>1831</v>
      </c>
      <c r="E30" s="11" t="s">
        <v>8</v>
      </c>
      <c r="F30" s="12"/>
      <c r="G30" s="56">
        <v>0</v>
      </c>
      <c r="H30" s="42">
        <f t="shared" si="0"/>
        <v>285987.44</v>
      </c>
    </row>
    <row r="31" spans="2:13" ht="16.5" x14ac:dyDescent="0.2">
      <c r="B31" s="41"/>
      <c r="C31" s="74" t="s">
        <v>90</v>
      </c>
      <c r="D31" s="10">
        <v>1832</v>
      </c>
      <c r="E31" s="11" t="s">
        <v>57</v>
      </c>
      <c r="F31" s="12"/>
      <c r="G31" s="56">
        <v>13211</v>
      </c>
      <c r="H31" s="42">
        <f t="shared" si="0"/>
        <v>272776.44</v>
      </c>
    </row>
    <row r="32" spans="2:13" ht="16.5" x14ac:dyDescent="0.2">
      <c r="B32" s="41"/>
      <c r="C32" s="74" t="s">
        <v>91</v>
      </c>
      <c r="D32" s="10">
        <v>202</v>
      </c>
      <c r="E32" s="11" t="s">
        <v>68</v>
      </c>
      <c r="F32" s="12"/>
      <c r="G32" s="56">
        <v>175</v>
      </c>
      <c r="H32" s="42">
        <f t="shared" si="0"/>
        <v>272601.44</v>
      </c>
    </row>
    <row r="33" spans="2:9" ht="16.5" x14ac:dyDescent="0.2">
      <c r="B33" s="69"/>
      <c r="C33" s="127" t="s">
        <v>25</v>
      </c>
      <c r="D33" s="127"/>
      <c r="E33" s="127"/>
      <c r="F33" s="70">
        <f>SUM(F20:F32)</f>
        <v>347552.25</v>
      </c>
      <c r="G33" s="70">
        <f>SUM(G20:G32)</f>
        <v>99512.14</v>
      </c>
      <c r="H33" s="73">
        <f>H32</f>
        <v>272601.44</v>
      </c>
      <c r="I33" t="s">
        <v>30</v>
      </c>
    </row>
    <row r="34" spans="2:9" x14ac:dyDescent="0.2">
      <c r="H34" s="50"/>
    </row>
    <row r="35" spans="2:9" x14ac:dyDescent="0.2">
      <c r="H35" s="50"/>
    </row>
    <row r="36" spans="2:9" x14ac:dyDescent="0.2">
      <c r="H36" s="50"/>
    </row>
    <row r="40" spans="2:9" x14ac:dyDescent="0.2">
      <c r="C40" s="34"/>
      <c r="D40" s="34"/>
      <c r="E40" s="115"/>
      <c r="F40" s="115"/>
    </row>
    <row r="41" spans="2:9" ht="15.75" x14ac:dyDescent="0.25">
      <c r="C41" s="47"/>
      <c r="E41" s="116" t="s">
        <v>59</v>
      </c>
      <c r="F41" s="116"/>
    </row>
    <row r="42" spans="2:9" ht="15.75" x14ac:dyDescent="0.25">
      <c r="C42" s="48"/>
      <c r="E42" s="116" t="s">
        <v>26</v>
      </c>
      <c r="F42" s="116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101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272601.44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92</v>
      </c>
      <c r="D22" s="10">
        <v>202</v>
      </c>
      <c r="E22" s="11" t="s">
        <v>86</v>
      </c>
      <c r="F22" s="12">
        <v>0</v>
      </c>
      <c r="G22" s="56">
        <v>175</v>
      </c>
      <c r="H22" s="42">
        <f>H18</f>
        <v>272601.44</v>
      </c>
      <c r="I22" s="65"/>
    </row>
    <row r="23" spans="2:13" ht="16.5" x14ac:dyDescent="0.2">
      <c r="B23" s="41"/>
      <c r="C23" s="74">
        <v>44263</v>
      </c>
      <c r="D23" s="10">
        <v>1833</v>
      </c>
      <c r="E23" s="11" t="s">
        <v>57</v>
      </c>
      <c r="F23" s="66">
        <v>0</v>
      </c>
      <c r="G23" s="56">
        <v>6771</v>
      </c>
      <c r="H23" s="42">
        <f>H22-G23</f>
        <v>265830.44</v>
      </c>
    </row>
    <row r="24" spans="2:13" ht="16.5" x14ac:dyDescent="0.2">
      <c r="B24" s="41"/>
      <c r="C24" s="9">
        <v>44263</v>
      </c>
      <c r="D24" s="10">
        <v>1834</v>
      </c>
      <c r="E24" s="11" t="s">
        <v>8</v>
      </c>
      <c r="F24" s="12">
        <v>0</v>
      </c>
      <c r="G24" s="56">
        <v>0</v>
      </c>
      <c r="H24" s="42">
        <f t="shared" ref="H24:H26" si="0">H23-G24</f>
        <v>265830.44</v>
      </c>
    </row>
    <row r="25" spans="2:13" ht="16.5" x14ac:dyDescent="0.2">
      <c r="B25" s="41"/>
      <c r="C25" s="9">
        <v>44263</v>
      </c>
      <c r="D25" s="10">
        <v>1835</v>
      </c>
      <c r="E25" s="11" t="s">
        <v>40</v>
      </c>
      <c r="F25" s="66">
        <v>0</v>
      </c>
      <c r="G25" s="56">
        <v>670.34</v>
      </c>
      <c r="H25" s="42">
        <f>H24+F25-G25</f>
        <v>265160.09999999998</v>
      </c>
    </row>
    <row r="26" spans="2:13" ht="16.5" x14ac:dyDescent="0.2">
      <c r="B26" s="41"/>
      <c r="C26" s="74">
        <v>44263</v>
      </c>
      <c r="D26" s="10">
        <v>1836</v>
      </c>
      <c r="E26" s="11" t="s">
        <v>8</v>
      </c>
      <c r="F26" s="12"/>
      <c r="G26" s="56">
        <v>0</v>
      </c>
      <c r="H26" s="42">
        <f t="shared" si="0"/>
        <v>265160.09999999998</v>
      </c>
    </row>
    <row r="27" spans="2:13" ht="16.5" x14ac:dyDescent="0.2">
      <c r="B27" s="41"/>
      <c r="C27" s="74">
        <v>44263</v>
      </c>
      <c r="D27" s="10">
        <v>1837</v>
      </c>
      <c r="E27" s="11" t="s">
        <v>94</v>
      </c>
      <c r="F27" s="12">
        <v>0</v>
      </c>
      <c r="G27" s="56">
        <v>2825</v>
      </c>
      <c r="H27" s="42">
        <f t="shared" ref="H27:H32" si="1">H26-G27</f>
        <v>262335.09999999998</v>
      </c>
    </row>
    <row r="28" spans="2:13" ht="16.5" x14ac:dyDescent="0.2">
      <c r="B28" s="41"/>
      <c r="C28" s="74">
        <v>44263</v>
      </c>
      <c r="D28" s="10">
        <v>1838</v>
      </c>
      <c r="E28" s="11" t="s">
        <v>93</v>
      </c>
      <c r="F28" s="12">
        <v>0</v>
      </c>
      <c r="G28" s="56">
        <v>1809.86</v>
      </c>
      <c r="H28" s="42">
        <f t="shared" si="1"/>
        <v>260525.24</v>
      </c>
    </row>
    <row r="29" spans="2:13" ht="16.5" x14ac:dyDescent="0.2">
      <c r="B29" s="41"/>
      <c r="C29" s="74">
        <v>44538</v>
      </c>
      <c r="D29" s="10">
        <v>1839</v>
      </c>
      <c r="E29" s="11" t="s">
        <v>32</v>
      </c>
      <c r="F29" s="12">
        <v>0</v>
      </c>
      <c r="G29" s="56">
        <v>7685.01</v>
      </c>
      <c r="H29" s="42">
        <f t="shared" si="1"/>
        <v>252840.22999999998</v>
      </c>
    </row>
    <row r="30" spans="2:13" ht="16.5" x14ac:dyDescent="0.2">
      <c r="B30" s="41"/>
      <c r="C30" s="74">
        <v>44538</v>
      </c>
      <c r="D30" s="10">
        <v>1840</v>
      </c>
      <c r="E30" s="11" t="s">
        <v>8</v>
      </c>
      <c r="F30" s="12">
        <v>0</v>
      </c>
      <c r="G30" s="56">
        <v>0</v>
      </c>
      <c r="H30" s="42">
        <f t="shared" si="1"/>
        <v>252840.22999999998</v>
      </c>
    </row>
    <row r="31" spans="2:13" ht="16.5" x14ac:dyDescent="0.2">
      <c r="B31" s="41"/>
      <c r="C31" s="74">
        <v>44538</v>
      </c>
      <c r="D31" s="10">
        <v>1841</v>
      </c>
      <c r="E31" s="11" t="s">
        <v>8</v>
      </c>
      <c r="F31" s="12">
        <v>0</v>
      </c>
      <c r="G31" s="56">
        <v>0</v>
      </c>
      <c r="H31" s="42">
        <f t="shared" si="1"/>
        <v>252840.22999999998</v>
      </c>
    </row>
    <row r="32" spans="2:13" ht="16.5" x14ac:dyDescent="0.2">
      <c r="B32" s="41"/>
      <c r="C32" s="74">
        <v>44538</v>
      </c>
      <c r="D32" s="10">
        <v>1842</v>
      </c>
      <c r="E32" s="11" t="s">
        <v>8</v>
      </c>
      <c r="F32" s="12">
        <v>0</v>
      </c>
      <c r="G32" s="56">
        <v>0</v>
      </c>
      <c r="H32" s="42">
        <f t="shared" si="1"/>
        <v>252840.22999999998</v>
      </c>
    </row>
    <row r="33" spans="2:9" ht="16.5" x14ac:dyDescent="0.2">
      <c r="B33" s="41"/>
      <c r="C33" s="74">
        <v>44538</v>
      </c>
      <c r="D33" s="10">
        <v>1843</v>
      </c>
      <c r="E33" s="11" t="s">
        <v>8</v>
      </c>
      <c r="F33" s="12">
        <v>0</v>
      </c>
      <c r="G33" s="56">
        <v>0</v>
      </c>
      <c r="H33" s="42">
        <f t="shared" ref="H33:H37" si="2">H32-G33</f>
        <v>252840.22999999998</v>
      </c>
    </row>
    <row r="34" spans="2:9" ht="16.5" x14ac:dyDescent="0.2">
      <c r="B34" s="41"/>
      <c r="C34" s="74">
        <v>44538</v>
      </c>
      <c r="D34" s="10">
        <v>1844</v>
      </c>
      <c r="E34" s="11" t="s">
        <v>95</v>
      </c>
      <c r="F34" s="12">
        <v>0</v>
      </c>
      <c r="G34" s="56">
        <v>5989</v>
      </c>
      <c r="H34" s="42">
        <f t="shared" si="2"/>
        <v>246851.22999999998</v>
      </c>
    </row>
    <row r="35" spans="2:9" ht="16.5" x14ac:dyDescent="0.2">
      <c r="B35" s="41"/>
      <c r="C35" s="74" t="s">
        <v>96</v>
      </c>
      <c r="D35" s="10">
        <v>1845</v>
      </c>
      <c r="E35" s="11" t="s">
        <v>82</v>
      </c>
      <c r="F35" s="12">
        <v>0</v>
      </c>
      <c r="G35" s="56">
        <v>23520.61</v>
      </c>
      <c r="H35" s="42">
        <f t="shared" si="2"/>
        <v>223330.62</v>
      </c>
    </row>
    <row r="36" spans="2:9" ht="16.5" x14ac:dyDescent="0.2">
      <c r="B36" s="41"/>
      <c r="C36" s="74" t="s">
        <v>97</v>
      </c>
      <c r="D36" s="10">
        <v>1846</v>
      </c>
      <c r="E36" s="11" t="s">
        <v>32</v>
      </c>
      <c r="F36" s="12">
        <v>0</v>
      </c>
      <c r="G36" s="56">
        <v>10603.86</v>
      </c>
      <c r="H36" s="42">
        <f t="shared" si="2"/>
        <v>212726.76</v>
      </c>
    </row>
    <row r="37" spans="2:9" ht="16.5" x14ac:dyDescent="0.2">
      <c r="B37" s="41"/>
      <c r="C37" s="74" t="s">
        <v>98</v>
      </c>
      <c r="D37" s="10">
        <v>203</v>
      </c>
      <c r="E37" s="11" t="s">
        <v>99</v>
      </c>
      <c r="F37" s="12">
        <v>0</v>
      </c>
      <c r="G37" s="56">
        <v>175</v>
      </c>
      <c r="H37" s="42">
        <f t="shared" si="2"/>
        <v>212551.76</v>
      </c>
    </row>
    <row r="38" spans="2:9" ht="16.5" x14ac:dyDescent="0.2">
      <c r="B38" s="69"/>
      <c r="C38" s="127" t="s">
        <v>25</v>
      </c>
      <c r="D38" s="127"/>
      <c r="E38" s="127"/>
      <c r="F38" s="72">
        <f>SUM(F20:F37)</f>
        <v>0</v>
      </c>
      <c r="G38" s="72">
        <f>SUM(G20:G37)</f>
        <v>60224.68</v>
      </c>
      <c r="H38" s="73">
        <f>H37</f>
        <v>212551.76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115"/>
      <c r="F45" s="115"/>
    </row>
    <row r="46" spans="2:9" ht="15.75" x14ac:dyDescent="0.25">
      <c r="C46" s="47"/>
      <c r="E46" s="116" t="s">
        <v>100</v>
      </c>
      <c r="F46" s="116"/>
    </row>
    <row r="47" spans="2:9" ht="15.75" x14ac:dyDescent="0.25">
      <c r="C47" s="48"/>
      <c r="E47" s="116" t="s">
        <v>26</v>
      </c>
      <c r="F47" s="116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idden="1" x14ac:dyDescent="0.2">
      <c r="B10" s="117"/>
      <c r="C10" s="117"/>
      <c r="D10" s="117"/>
      <c r="E10" s="117"/>
      <c r="F10" s="117"/>
      <c r="G10" s="117"/>
      <c r="H10" s="117"/>
    </row>
    <row r="11" spans="2:8" hidden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102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22" t="s">
        <v>23</v>
      </c>
      <c r="D17" s="122"/>
      <c r="E17" s="122"/>
      <c r="F17" s="122">
        <v>103800735</v>
      </c>
      <c r="G17" s="122"/>
      <c r="H17" s="123"/>
    </row>
    <row r="18" spans="2:13" ht="16.5" x14ac:dyDescent="0.2">
      <c r="B18" s="120"/>
      <c r="C18" s="124"/>
      <c r="D18" s="124"/>
      <c r="E18" s="35"/>
      <c r="F18" s="124" t="s">
        <v>24</v>
      </c>
      <c r="G18" s="124"/>
      <c r="H18" s="36">
        <v>212551.76</v>
      </c>
      <c r="J18" s="49"/>
    </row>
    <row r="19" spans="2:13" ht="33.75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44439</v>
      </c>
      <c r="D22" s="10">
        <v>203</v>
      </c>
      <c r="E22" s="11" t="s">
        <v>103</v>
      </c>
      <c r="F22" s="12">
        <v>0</v>
      </c>
      <c r="G22" s="56">
        <v>175</v>
      </c>
      <c r="H22" s="42">
        <f>H18</f>
        <v>212551.76</v>
      </c>
      <c r="I22" s="65"/>
    </row>
    <row r="23" spans="2:13" ht="16.5" x14ac:dyDescent="0.2">
      <c r="B23" s="41"/>
      <c r="C23" s="74">
        <v>44440</v>
      </c>
      <c r="D23" s="10">
        <v>1847</v>
      </c>
      <c r="E23" s="11" t="s">
        <v>104</v>
      </c>
      <c r="F23" s="66">
        <v>0</v>
      </c>
      <c r="G23" s="56">
        <v>1750</v>
      </c>
      <c r="H23" s="42">
        <f t="shared" ref="H23:H29" si="0">H22-G23</f>
        <v>210801.76</v>
      </c>
    </row>
    <row r="24" spans="2:13" ht="16.5" x14ac:dyDescent="0.2">
      <c r="B24" s="41"/>
      <c r="C24" s="9">
        <v>44440</v>
      </c>
      <c r="D24" s="10">
        <v>1848</v>
      </c>
      <c r="E24" s="11" t="s">
        <v>8</v>
      </c>
      <c r="F24" s="12">
        <v>0</v>
      </c>
      <c r="G24" s="56">
        <v>0</v>
      </c>
      <c r="H24" s="42">
        <f t="shared" si="0"/>
        <v>210801.76</v>
      </c>
    </row>
    <row r="25" spans="2:13" ht="16.5" x14ac:dyDescent="0.2">
      <c r="B25" s="41"/>
      <c r="C25" s="9">
        <v>44440</v>
      </c>
      <c r="D25" s="10">
        <v>1849</v>
      </c>
      <c r="E25" s="11" t="s">
        <v>105</v>
      </c>
      <c r="F25" s="66">
        <v>0</v>
      </c>
      <c r="G25" s="56">
        <v>1750</v>
      </c>
      <c r="H25" s="42">
        <f t="shared" si="0"/>
        <v>209051.76</v>
      </c>
    </row>
    <row r="26" spans="2:13" ht="16.5" x14ac:dyDescent="0.2">
      <c r="B26" s="41"/>
      <c r="C26" s="74">
        <v>44445</v>
      </c>
      <c r="D26" s="10">
        <v>1850</v>
      </c>
      <c r="E26" s="11" t="s">
        <v>34</v>
      </c>
      <c r="F26" s="12"/>
      <c r="G26" s="56">
        <v>3150</v>
      </c>
      <c r="H26" s="42">
        <f t="shared" si="0"/>
        <v>205901.76</v>
      </c>
    </row>
    <row r="27" spans="2:13" ht="16.5" x14ac:dyDescent="0.2">
      <c r="B27" s="41"/>
      <c r="C27" s="74">
        <v>44445</v>
      </c>
      <c r="D27" s="10">
        <v>1851</v>
      </c>
      <c r="E27" s="11" t="s">
        <v>106</v>
      </c>
      <c r="F27" s="12">
        <v>0</v>
      </c>
      <c r="G27" s="56">
        <v>1350</v>
      </c>
      <c r="H27" s="42">
        <f t="shared" si="0"/>
        <v>204551.76</v>
      </c>
    </row>
    <row r="28" spans="2:13" ht="16.5" x14ac:dyDescent="0.2">
      <c r="B28" s="41"/>
      <c r="C28" s="74">
        <v>44445</v>
      </c>
      <c r="D28" s="10">
        <v>1852</v>
      </c>
      <c r="E28" s="11" t="s">
        <v>107</v>
      </c>
      <c r="F28" s="12">
        <v>0</v>
      </c>
      <c r="G28" s="56">
        <v>1350</v>
      </c>
      <c r="H28" s="42">
        <f t="shared" si="0"/>
        <v>203201.76</v>
      </c>
    </row>
    <row r="29" spans="2:13" ht="16.5" x14ac:dyDescent="0.2">
      <c r="B29" s="41"/>
      <c r="C29" s="74">
        <v>44452</v>
      </c>
      <c r="D29" s="10">
        <v>1853</v>
      </c>
      <c r="E29" s="11" t="s">
        <v>105</v>
      </c>
      <c r="F29" s="12">
        <v>0</v>
      </c>
      <c r="G29" s="56">
        <v>3500</v>
      </c>
      <c r="H29" s="42">
        <f t="shared" si="0"/>
        <v>199701.76000000001</v>
      </c>
    </row>
    <row r="30" spans="2:13" ht="16.5" x14ac:dyDescent="0.2">
      <c r="B30" s="41"/>
      <c r="C30" s="74">
        <v>44452</v>
      </c>
      <c r="D30" s="10">
        <v>1854</v>
      </c>
      <c r="E30" s="11" t="s">
        <v>104</v>
      </c>
      <c r="F30" s="12">
        <v>0</v>
      </c>
      <c r="G30" s="56">
        <v>3500</v>
      </c>
      <c r="H30" s="42">
        <f t="shared" ref="H30:H36" si="1">H29-G30</f>
        <v>196201.76</v>
      </c>
      <c r="J30" s="49">
        <f>203201.76-193626.76</f>
        <v>9575</v>
      </c>
    </row>
    <row r="31" spans="2:13" ht="16.5" x14ac:dyDescent="0.2">
      <c r="B31" s="41"/>
      <c r="C31" s="74">
        <v>44452</v>
      </c>
      <c r="D31" s="10">
        <v>1855</v>
      </c>
      <c r="E31" s="11" t="s">
        <v>108</v>
      </c>
      <c r="F31" s="12">
        <v>0</v>
      </c>
      <c r="G31" s="56">
        <v>2200</v>
      </c>
      <c r="H31" s="42">
        <f t="shared" si="1"/>
        <v>194001.76</v>
      </c>
    </row>
    <row r="32" spans="2:13" ht="16.5" x14ac:dyDescent="0.2">
      <c r="B32" s="41"/>
      <c r="C32" s="74">
        <v>44452</v>
      </c>
      <c r="D32" s="10">
        <v>1856</v>
      </c>
      <c r="E32" s="11" t="s">
        <v>109</v>
      </c>
      <c r="F32" s="12">
        <v>0</v>
      </c>
      <c r="G32" s="56">
        <v>6075</v>
      </c>
      <c r="H32" s="42">
        <f t="shared" si="1"/>
        <v>187926.76</v>
      </c>
    </row>
    <row r="33" spans="2:9" ht="16.5" x14ac:dyDescent="0.2">
      <c r="B33" s="41"/>
      <c r="C33" s="74">
        <v>44456</v>
      </c>
      <c r="D33" s="10">
        <v>1857</v>
      </c>
      <c r="E33" s="11" t="s">
        <v>82</v>
      </c>
      <c r="F33" s="12">
        <v>0</v>
      </c>
      <c r="G33" s="56">
        <v>24182.83</v>
      </c>
      <c r="H33" s="42">
        <f t="shared" si="1"/>
        <v>163743.93</v>
      </c>
    </row>
    <row r="34" spans="2:9" ht="25.5" x14ac:dyDescent="0.2">
      <c r="B34" s="41"/>
      <c r="C34" s="74">
        <v>44466</v>
      </c>
      <c r="D34" s="10">
        <v>1858</v>
      </c>
      <c r="E34" s="77" t="s">
        <v>110</v>
      </c>
      <c r="F34" s="12">
        <v>0</v>
      </c>
      <c r="G34" s="56">
        <v>18528</v>
      </c>
      <c r="H34" s="42">
        <f t="shared" si="1"/>
        <v>145215.93</v>
      </c>
    </row>
    <row r="35" spans="2:9" ht="16.5" x14ac:dyDescent="0.2">
      <c r="B35" s="41"/>
      <c r="C35" s="74">
        <v>44468</v>
      </c>
      <c r="D35" s="10">
        <v>1859</v>
      </c>
      <c r="E35" s="11" t="s">
        <v>111</v>
      </c>
      <c r="F35" s="12">
        <v>0</v>
      </c>
      <c r="G35" s="56">
        <v>8327.2199999999993</v>
      </c>
      <c r="H35" s="42">
        <f t="shared" si="1"/>
        <v>136888.71</v>
      </c>
    </row>
    <row r="36" spans="2:9" ht="16.5" x14ac:dyDescent="0.2">
      <c r="B36" s="41"/>
      <c r="C36" s="74">
        <v>44469</v>
      </c>
      <c r="D36" s="10">
        <v>0</v>
      </c>
      <c r="E36" s="11" t="s">
        <v>112</v>
      </c>
      <c r="F36" s="12">
        <v>0</v>
      </c>
      <c r="G36" s="56">
        <v>175</v>
      </c>
      <c r="H36" s="42">
        <f t="shared" si="1"/>
        <v>136713.71</v>
      </c>
    </row>
    <row r="37" spans="2:9" ht="16.5" x14ac:dyDescent="0.2">
      <c r="B37" s="69"/>
      <c r="C37" s="127" t="s">
        <v>25</v>
      </c>
      <c r="D37" s="127"/>
      <c r="E37" s="127"/>
      <c r="F37" s="75">
        <f>SUM(F20:F36)</f>
        <v>0</v>
      </c>
      <c r="G37" s="75">
        <f>SUM(G20:G36)</f>
        <v>76013.05</v>
      </c>
      <c r="H37" s="73">
        <f>H36</f>
        <v>136713.71</v>
      </c>
      <c r="I37" t="s">
        <v>30</v>
      </c>
    </row>
    <row r="38" spans="2:9" x14ac:dyDescent="0.2">
      <c r="H38" s="50"/>
    </row>
    <row r="39" spans="2:9" x14ac:dyDescent="0.2">
      <c r="H39" s="50"/>
    </row>
    <row r="40" spans="2:9" x14ac:dyDescent="0.2">
      <c r="H40" s="50"/>
    </row>
    <row r="44" spans="2:9" x14ac:dyDescent="0.2">
      <c r="C44" s="34"/>
      <c r="D44" s="34"/>
      <c r="E44" s="115"/>
      <c r="F44" s="115"/>
    </row>
    <row r="45" spans="2:9" ht="15.75" x14ac:dyDescent="0.25">
      <c r="C45" s="47"/>
      <c r="E45" s="116" t="s">
        <v>100</v>
      </c>
      <c r="F45" s="116"/>
    </row>
    <row r="46" spans="2:9" ht="15.75" x14ac:dyDescent="0.25">
      <c r="C46" s="48"/>
      <c r="E46" s="116" t="s">
        <v>26</v>
      </c>
      <c r="F46" s="116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117"/>
      <c r="C6" s="117"/>
      <c r="D6" s="117"/>
      <c r="E6" s="117"/>
      <c r="F6" s="117"/>
      <c r="G6" s="117"/>
      <c r="H6" s="117"/>
    </row>
    <row r="7" spans="2:8" x14ac:dyDescent="0.2">
      <c r="B7" s="117"/>
      <c r="C7" s="117"/>
      <c r="D7" s="117"/>
      <c r="E7" s="117"/>
      <c r="F7" s="117"/>
      <c r="G7" s="117"/>
      <c r="H7" s="117"/>
    </row>
    <row r="8" spans="2:8" x14ac:dyDescent="0.2">
      <c r="B8" s="117"/>
      <c r="C8" s="117"/>
      <c r="D8" s="117"/>
      <c r="E8" s="117"/>
      <c r="F8" s="117"/>
      <c r="G8" s="117"/>
      <c r="H8" s="117"/>
    </row>
    <row r="9" spans="2:8" ht="12" customHeight="1" x14ac:dyDescent="0.2">
      <c r="B9" s="117"/>
      <c r="C9" s="117"/>
      <c r="D9" s="117"/>
      <c r="E9" s="117"/>
      <c r="F9" s="117"/>
      <c r="G9" s="117"/>
      <c r="H9" s="117"/>
    </row>
    <row r="10" spans="2:8" s="34" customFormat="1" ht="12.75" hidden="1" customHeight="1" x14ac:dyDescent="0.2">
      <c r="B10" s="117"/>
      <c r="C10" s="117"/>
      <c r="D10" s="117"/>
      <c r="E10" s="117"/>
      <c r="F10" s="117"/>
      <c r="G10" s="117"/>
      <c r="H10" s="117"/>
    </row>
    <row r="11" spans="2:8" ht="12.75" hidden="1" customHeight="1" x14ac:dyDescent="0.2">
      <c r="B11" s="117"/>
      <c r="C11" s="117"/>
      <c r="D11" s="117"/>
      <c r="E11" s="117"/>
      <c r="F11" s="117"/>
      <c r="G11" s="117"/>
      <c r="H11" s="117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118" t="s">
        <v>2</v>
      </c>
      <c r="C13" s="118"/>
      <c r="D13" s="118"/>
      <c r="E13" s="118"/>
      <c r="F13" s="118"/>
      <c r="G13" s="118"/>
      <c r="H13" s="118"/>
    </row>
    <row r="14" spans="2:8" ht="18" x14ac:dyDescent="0.2">
      <c r="B14" s="114" t="s">
        <v>3</v>
      </c>
      <c r="C14" s="114"/>
      <c r="D14" s="114"/>
      <c r="E14" s="114"/>
      <c r="F14" s="114"/>
      <c r="G14" s="114"/>
      <c r="H14" s="114"/>
    </row>
    <row r="15" spans="2:8" ht="18" x14ac:dyDescent="0.2">
      <c r="B15" s="114" t="s">
        <v>113</v>
      </c>
      <c r="C15" s="114"/>
      <c r="D15" s="114"/>
      <c r="E15" s="114"/>
      <c r="F15" s="114"/>
      <c r="G15" s="114"/>
      <c r="H15" s="114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119"/>
      <c r="C17" s="132" t="s">
        <v>23</v>
      </c>
      <c r="D17" s="122"/>
      <c r="E17" s="122"/>
      <c r="F17" s="122">
        <v>103800735</v>
      </c>
      <c r="G17" s="122"/>
      <c r="H17" s="123"/>
    </row>
    <row r="18" spans="2:13" ht="16.5" customHeight="1" x14ac:dyDescent="0.2">
      <c r="B18" s="120"/>
      <c r="C18" s="133"/>
      <c r="D18" s="134"/>
      <c r="E18" s="35"/>
      <c r="F18" s="135" t="s">
        <v>24</v>
      </c>
      <c r="G18" s="134"/>
      <c r="H18" s="36">
        <v>136713.71</v>
      </c>
      <c r="J18" s="49"/>
    </row>
    <row r="19" spans="2:13" ht="33.75" customHeight="1" thickBot="1" x14ac:dyDescent="0.25">
      <c r="B19" s="121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44469</v>
      </c>
      <c r="D22" s="10">
        <v>0</v>
      </c>
      <c r="E22" s="11" t="s">
        <v>112</v>
      </c>
      <c r="F22" s="12">
        <v>0</v>
      </c>
      <c r="G22" s="56">
        <v>175</v>
      </c>
      <c r="H22" s="42">
        <f>H18</f>
        <v>136713.71</v>
      </c>
      <c r="I22" s="65"/>
    </row>
    <row r="23" spans="2:13" ht="16.5" x14ac:dyDescent="0.2">
      <c r="B23" s="41"/>
      <c r="C23" s="74">
        <v>44477</v>
      </c>
      <c r="D23" s="10">
        <v>1860</v>
      </c>
      <c r="E23" s="11" t="s">
        <v>114</v>
      </c>
      <c r="F23" s="12">
        <v>0</v>
      </c>
      <c r="G23" s="56">
        <v>23835.05</v>
      </c>
      <c r="H23" s="42">
        <f>H22-G23</f>
        <v>112878.65999999999</v>
      </c>
    </row>
    <row r="24" spans="2:13" ht="16.5" x14ac:dyDescent="0.2">
      <c r="B24" s="41"/>
      <c r="C24" s="74">
        <v>44484</v>
      </c>
      <c r="D24" s="10">
        <v>1861</v>
      </c>
      <c r="E24" s="11" t="s">
        <v>109</v>
      </c>
      <c r="F24" s="12">
        <v>0</v>
      </c>
      <c r="G24" s="56">
        <v>6788</v>
      </c>
      <c r="H24" s="42">
        <f t="shared" ref="H24:H27" si="0">H23-G24</f>
        <v>106090.65999999999</v>
      </c>
    </row>
    <row r="25" spans="2:13" ht="16.5" x14ac:dyDescent="0.2">
      <c r="B25" s="41"/>
      <c r="C25" s="74">
        <v>44484</v>
      </c>
      <c r="D25" s="10">
        <v>1862</v>
      </c>
      <c r="E25" s="11" t="s">
        <v>115</v>
      </c>
      <c r="F25" s="12">
        <v>0</v>
      </c>
      <c r="G25" s="56">
        <v>2749.4</v>
      </c>
      <c r="H25" s="42">
        <f t="shared" si="0"/>
        <v>103341.26</v>
      </c>
    </row>
    <row r="26" spans="2:13" ht="16.5" x14ac:dyDescent="0.2">
      <c r="B26" s="41"/>
      <c r="C26" s="74">
        <v>44487</v>
      </c>
      <c r="D26" s="10">
        <v>1863</v>
      </c>
      <c r="E26" s="11" t="s">
        <v>116</v>
      </c>
      <c r="F26" s="12">
        <v>0</v>
      </c>
      <c r="G26" s="56">
        <v>7579.27</v>
      </c>
      <c r="H26" s="42">
        <f t="shared" si="0"/>
        <v>95761.989999999991</v>
      </c>
    </row>
    <row r="27" spans="2:13" ht="16.5" x14ac:dyDescent="0.2">
      <c r="B27" s="41"/>
      <c r="C27" s="74">
        <v>44487</v>
      </c>
      <c r="D27" s="10">
        <v>1864</v>
      </c>
      <c r="E27" s="11" t="s">
        <v>117</v>
      </c>
      <c r="F27" s="12">
        <v>0</v>
      </c>
      <c r="G27" s="56">
        <v>800</v>
      </c>
      <c r="H27" s="42">
        <f t="shared" si="0"/>
        <v>94961.989999999991</v>
      </c>
    </row>
    <row r="28" spans="2:13" ht="16.5" x14ac:dyDescent="0.2">
      <c r="B28" s="41"/>
      <c r="C28" s="74">
        <v>44489</v>
      </c>
      <c r="D28" s="10">
        <v>91</v>
      </c>
      <c r="E28" s="11" t="s">
        <v>118</v>
      </c>
      <c r="F28" s="66">
        <v>398812.91</v>
      </c>
      <c r="G28" s="56">
        <v>0</v>
      </c>
      <c r="H28" s="42">
        <f>H27+F28-G28</f>
        <v>493774.89999999997</v>
      </c>
    </row>
    <row r="29" spans="2:13" ht="16.5" x14ac:dyDescent="0.2">
      <c r="B29" s="41"/>
      <c r="C29" s="74">
        <v>44491</v>
      </c>
      <c r="D29" s="10">
        <v>1865</v>
      </c>
      <c r="E29" s="11" t="s">
        <v>114</v>
      </c>
      <c r="F29" s="12">
        <v>0</v>
      </c>
      <c r="G29" s="56">
        <v>21178.400000000001</v>
      </c>
      <c r="H29" s="42">
        <f>H28-G29</f>
        <v>472596.49999999994</v>
      </c>
    </row>
    <row r="30" spans="2:13" ht="16.5" x14ac:dyDescent="0.2">
      <c r="B30" s="41"/>
      <c r="C30" s="74">
        <v>44498</v>
      </c>
      <c r="D30" s="10">
        <v>25</v>
      </c>
      <c r="E30" s="11" t="s">
        <v>119</v>
      </c>
      <c r="F30" s="12">
        <v>175</v>
      </c>
      <c r="G30" s="56">
        <v>0</v>
      </c>
      <c r="H30" s="42">
        <f>H29+F30-G30</f>
        <v>472771.49999999994</v>
      </c>
    </row>
    <row r="31" spans="2:13" ht="16.5" x14ac:dyDescent="0.2">
      <c r="B31" s="69"/>
      <c r="C31" s="128" t="s">
        <v>25</v>
      </c>
      <c r="D31" s="129"/>
      <c r="E31" s="130"/>
      <c r="F31" s="76">
        <f>SUM(F20:F30)</f>
        <v>398987.91</v>
      </c>
      <c r="G31" s="76">
        <f>SUM(G20:G30)</f>
        <v>63105.120000000003</v>
      </c>
      <c r="H31" s="73">
        <f>H30</f>
        <v>472771.49999999994</v>
      </c>
      <c r="I31" t="s">
        <v>30</v>
      </c>
    </row>
    <row r="32" spans="2:13" x14ac:dyDescent="0.2">
      <c r="H32" s="50"/>
    </row>
    <row r="33" spans="3:8" x14ac:dyDescent="0.2">
      <c r="H33" s="50"/>
    </row>
    <row r="34" spans="3:8" x14ac:dyDescent="0.2">
      <c r="H34" s="50"/>
    </row>
    <row r="38" spans="3:8" x14ac:dyDescent="0.2">
      <c r="C38" s="34"/>
      <c r="D38" s="34"/>
      <c r="E38" s="115"/>
      <c r="F38" s="115"/>
    </row>
    <row r="39" spans="3:8" ht="15.75" x14ac:dyDescent="0.25">
      <c r="C39" s="47"/>
      <c r="E39" s="131" t="s">
        <v>100</v>
      </c>
      <c r="F39" s="131"/>
    </row>
    <row r="40" spans="3:8" ht="15.75" x14ac:dyDescent="0.25">
      <c r="C40" s="48"/>
      <c r="E40" s="116" t="s">
        <v>26</v>
      </c>
      <c r="F40" s="116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4</vt:i4>
      </vt:variant>
    </vt:vector>
  </HeadingPairs>
  <TitlesOfParts>
    <vt:vector size="28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FEBRERO </vt:lpstr>
      <vt:lpstr>ENERO </vt:lpstr>
      <vt:lpstr>MARZO</vt:lpstr>
      <vt:lpstr>ABRIL</vt:lpstr>
      <vt:lpstr>MAYO </vt:lpstr>
      <vt:lpstr>ENERO</vt:lpstr>
      <vt:lpstr>FEBRERO</vt:lpstr>
      <vt:lpstr>MARZO.</vt:lpstr>
      <vt:lpstr>ABRIL.</vt:lpstr>
      <vt:lpstr>MAYO.</vt:lpstr>
      <vt:lpstr>JUNIO.</vt:lpstr>
      <vt:lpstr>JULIO.</vt:lpstr>
      <vt:lpstr>AGOSTO.</vt:lpstr>
      <vt:lpstr>JULIO.!Área_de_impresión</vt:lpstr>
      <vt:lpstr>JUNIO.!Área_de_impresión</vt:lpstr>
      <vt:lpstr>JULIO.!Títulos_a_imprimir</vt:lpstr>
      <vt:lpstr>JUNIO.!Títulos_a_imprimir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Ixshel Elora Nova Portes</cp:lastModifiedBy>
  <cp:lastPrinted>2022-09-05T16:27:10Z</cp:lastPrinted>
  <dcterms:created xsi:type="dcterms:W3CDTF">2021-04-05T14:17:20Z</dcterms:created>
  <dcterms:modified xsi:type="dcterms:W3CDTF">2022-09-15T15:41:07Z</dcterms:modified>
</cp:coreProperties>
</file>