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-120" yWindow="-120" windowWidth="29040" windowHeight="15840" firstSheet="15" activeTab="15"/>
  </bookViews>
  <sheets>
    <sheet name="FEBRERO 2021" sheetId="1" state="hidden" r:id="rId1"/>
    <sheet name="MARZO 2021" sheetId="3" state="hidden" r:id="rId2"/>
    <sheet name="ABRIL 2021" sheetId="4" state="hidden" r:id="rId3"/>
    <sheet name="MAYO" sheetId="5" state="hidden" r:id="rId4"/>
    <sheet name="JUNIO" sheetId="6" state="hidden" r:id="rId5"/>
    <sheet name="JULIO" sheetId="7" state="hidden" r:id="rId6"/>
    <sheet name="AGOSTO" sheetId="8" state="hidden" r:id="rId7"/>
    <sheet name="SEPTIEMBRE " sheetId="10" state="hidden" r:id="rId8"/>
    <sheet name="OCTUBRE " sheetId="11" state="hidden" r:id="rId9"/>
    <sheet name="NOVIEMBRE " sheetId="13" state="hidden" r:id="rId10"/>
    <sheet name="DICIEMBRE " sheetId="14" state="hidden" r:id="rId11"/>
    <sheet name="FEBRERO " sheetId="15" state="hidden" r:id="rId12"/>
    <sheet name="MARZO" sheetId="16" state="hidden" r:id="rId13"/>
    <sheet name="ABRIL" sheetId="18" state="hidden" r:id="rId14"/>
    <sheet name="MAYO " sheetId="19" state="hidden" r:id="rId15"/>
    <sheet name="JUNIO." sheetId="20" r:id="rId16"/>
  </sheets>
  <definedNames>
    <definedName name="_xlnm.Print_Area" localSheetId="15">JUNIO.!$A$1:$H$37</definedName>
    <definedName name="_xlnm.Print_Titles" localSheetId="15">JUNIO.!$17:$19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0" l="1"/>
  <c r="H24" i="20" s="1"/>
  <c r="H25" i="20" s="1"/>
  <c r="H22" i="20"/>
  <c r="H21" i="20"/>
  <c r="G26" i="20"/>
  <c r="H25" i="19"/>
  <c r="H26" i="19"/>
  <c r="F26" i="20"/>
  <c r="H24" i="19"/>
  <c r="H23" i="19"/>
  <c r="H21" i="19"/>
  <c r="H22" i="19" s="1"/>
  <c r="G26" i="19"/>
  <c r="F26" i="19"/>
  <c r="H23" i="18"/>
  <c r="H24" i="18"/>
  <c r="H25" i="18" s="1"/>
  <c r="H22" i="18"/>
  <c r="H21" i="18"/>
  <c r="H22" i="16"/>
  <c r="G25" i="18"/>
  <c r="F25" i="18"/>
  <c r="G29" i="16"/>
  <c r="H26" i="15"/>
  <c r="H27" i="15"/>
  <c r="H21" i="16"/>
  <c r="H23" i="16" s="1"/>
  <c r="H24" i="16" s="1"/>
  <c r="H25" i="16" s="1"/>
  <c r="G27" i="15"/>
  <c r="F29" i="16"/>
  <c r="F27" i="15"/>
  <c r="H21" i="15"/>
  <c r="H22" i="15" s="1"/>
  <c r="H23" i="15" s="1"/>
  <c r="H24" i="15" s="1"/>
  <c r="H25" i="15" s="1"/>
  <c r="H36" i="14"/>
  <c r="H26" i="20" l="1"/>
  <c r="H26" i="16"/>
  <c r="H27" i="16" s="1"/>
  <c r="H28" i="16" s="1"/>
  <c r="H29" i="16" s="1"/>
  <c r="G36" i="14"/>
  <c r="H34" i="14"/>
  <c r="H35" i="14"/>
  <c r="H39" i="13"/>
  <c r="G39" i="13"/>
  <c r="F36" i="14"/>
  <c r="H23" i="14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23" i="13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F39" i="13"/>
  <c r="H22" i="11" l="1"/>
  <c r="H23" i="11" s="1"/>
  <c r="G31" i="11"/>
  <c r="F31" i="11"/>
  <c r="H22" i="10"/>
  <c r="H24" i="11" l="1"/>
  <c r="H25" i="11" s="1"/>
  <c r="H26" i="11" s="1"/>
  <c r="H27" i="11" s="1"/>
  <c r="H28" i="11" l="1"/>
  <c r="H29" i="11" s="1"/>
  <c r="H30" i="11" s="1"/>
  <c r="H31" i="11" s="1"/>
  <c r="J30" i="10" l="1"/>
  <c r="H24" i="10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23" i="10"/>
  <c r="G37" i="10" l="1"/>
  <c r="F37" i="10"/>
  <c r="H37" i="10" l="1"/>
  <c r="H22" i="8"/>
  <c r="H23" i="7"/>
  <c r="G38" i="8"/>
  <c r="F38" i="8"/>
  <c r="H23" i="8"/>
  <c r="H24" i="8" s="1"/>
  <c r="H25" i="8" s="1"/>
  <c r="H26" i="8" s="1"/>
  <c r="H27" i="8" s="1"/>
  <c r="H28" i="8" s="1"/>
  <c r="H29" i="8" l="1"/>
  <c r="H30" i="8" s="1"/>
  <c r="H31" i="8" s="1"/>
  <c r="H32" i="8" s="1"/>
  <c r="H33" i="8" s="1"/>
  <c r="H34" i="8" s="1"/>
  <c r="H35" i="8" s="1"/>
  <c r="H36" i="8" s="1"/>
  <c r="H37" i="8" s="1"/>
  <c r="H38" i="8" s="1"/>
  <c r="H24" i="7"/>
  <c r="H25" i="7" s="1"/>
  <c r="G33" i="7"/>
  <c r="F33" i="7"/>
  <c r="H26" i="7" l="1"/>
  <c r="G54" i="6"/>
  <c r="H27" i="7" l="1"/>
  <c r="H28" i="7" s="1"/>
  <c r="H29" i="7" s="1"/>
  <c r="H30" i="7" s="1"/>
  <c r="H31" i="7" s="1"/>
  <c r="H32" i="7" s="1"/>
  <c r="H33" i="7" s="1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F54" i="6"/>
  <c r="G38" i="5" l="1"/>
  <c r="H23" i="5"/>
  <c r="H24" i="5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22" i="5"/>
  <c r="F38" i="5"/>
  <c r="F44" i="4" l="1"/>
  <c r="G44" i="4"/>
  <c r="H20" i="4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l="1"/>
  <c r="H41" i="4" s="1"/>
  <c r="H42" i="4" s="1"/>
  <c r="H43" i="4" s="1"/>
  <c r="H20" i="3"/>
  <c r="H21" i="3"/>
  <c r="H22" i="3" s="1"/>
  <c r="H23" i="3" s="1"/>
  <c r="H24" i="3" s="1"/>
  <c r="G25" i="3"/>
  <c r="G24" i="1" l="1"/>
  <c r="F24" i="1"/>
</calcChain>
</file>

<file path=xl/sharedStrings.xml><?xml version="1.0" encoding="utf-8"?>
<sst xmlns="http://schemas.openxmlformats.org/spreadsheetml/2006/main" count="506" uniqueCount="156">
  <si>
    <t xml:space="preserve">          </t>
  </si>
  <si>
    <t>TESORERIA NACIONAL</t>
  </si>
  <si>
    <t>CHEQUES EMITIDOS- FONDO REPONIBLE INSTITUCIONAL 2021</t>
  </si>
  <si>
    <t>Banco de Reservas</t>
  </si>
  <si>
    <t xml:space="preserve">                                                                                                                                                          </t>
  </si>
  <si>
    <t>DEL 01 DE ENERO AL 15 DE MARZO 2021</t>
  </si>
  <si>
    <t>STEPHANIE PAOLA RODRIGUEZ</t>
  </si>
  <si>
    <t>CAASD</t>
  </si>
  <si>
    <t>NULO</t>
  </si>
  <si>
    <t>AYUNTAMIENTO DEL D.N</t>
  </si>
  <si>
    <t>COLECTOR DE IMPUESTOS INTERNOS</t>
  </si>
  <si>
    <t>DULCE MARIA DE LA PAZ PEREZ</t>
  </si>
  <si>
    <t>Totales</t>
  </si>
  <si>
    <t xml:space="preserve">LIC. LISANIA FURCAL </t>
  </si>
  <si>
    <t>CONTADORA</t>
  </si>
  <si>
    <t>Fecha</t>
  </si>
  <si>
    <t>No. Ck/Transf.</t>
  </si>
  <si>
    <t>Descripcion</t>
  </si>
  <si>
    <t>Debito</t>
  </si>
  <si>
    <t>Credito</t>
  </si>
  <si>
    <t>Balance</t>
  </si>
  <si>
    <t>17/03/2021</t>
  </si>
  <si>
    <t>DULCE MARIA DE LA PAZ</t>
  </si>
  <si>
    <t xml:space="preserve">Cuenta Bancaria No: </t>
  </si>
  <si>
    <t xml:space="preserve">Balance Inicial: </t>
  </si>
  <si>
    <t>TOTAL</t>
  </si>
  <si>
    <t>Analista de Presupuesto</t>
  </si>
  <si>
    <t>Del 01 al 31 de Marzo 2021</t>
  </si>
  <si>
    <t>31/03/2021</t>
  </si>
  <si>
    <t>CARGOS BANCARIOS, MARZO 2021.</t>
  </si>
  <si>
    <t>Bce. Libro</t>
  </si>
  <si>
    <t>Licda. Johanna Martinez S.</t>
  </si>
  <si>
    <t>SUSSY ARIAS PORTES</t>
  </si>
  <si>
    <t>AYUNTAMIENTO DEL D.N.</t>
  </si>
  <si>
    <t>RAMON SANTIAGO BELEN GOMEZ</t>
  </si>
  <si>
    <t>RUSQUI LENNIS REYES FULCAR</t>
  </si>
  <si>
    <t>JUAN LUIS SUAZO</t>
  </si>
  <si>
    <t>HECTOR MARTIN CORPORAN</t>
  </si>
  <si>
    <t>LUIS RAFAEL DELGADO SANCHEZ</t>
  </si>
  <si>
    <t>YOLANI FERRERAS VILLA</t>
  </si>
  <si>
    <t>DEPOSITO</t>
  </si>
  <si>
    <t>CARGOS BANCARIOS, ABRIL 2021</t>
  </si>
  <si>
    <t>Del 01 al 30 de Abril 2021</t>
  </si>
  <si>
    <t>Licda. Linett Encarnación</t>
  </si>
  <si>
    <t>30/04/2021</t>
  </si>
  <si>
    <t>21/05/2021</t>
  </si>
  <si>
    <t>24/05/2021</t>
  </si>
  <si>
    <t>PEDRO ALEXANDER CUEVAS MENDEZ</t>
  </si>
  <si>
    <t>EDDY MONTERO DIAZ</t>
  </si>
  <si>
    <t>ELOISA CRISTINA GARCIA ANGELES</t>
  </si>
  <si>
    <t>BONIFACIO MEJIA SANCHEZ</t>
  </si>
  <si>
    <t>PABLO ENRIQUE DEL VILLAR DE LA C</t>
  </si>
  <si>
    <t>26/05/2021</t>
  </si>
  <si>
    <t xml:space="preserve">CORPORACION ESTATAL DE RADIO Y T. </t>
  </si>
  <si>
    <t>28/05/2021</t>
  </si>
  <si>
    <t>31/05/2021</t>
  </si>
  <si>
    <t>GARGOS BANCARIOS MAYO 2021</t>
  </si>
  <si>
    <t>AYUNTAMIENTO DEL DISTRITO NACIONAL</t>
  </si>
  <si>
    <t>Del 01 al 31 de mayo 2021</t>
  </si>
  <si>
    <t>Licda. Johanna Martinez</t>
  </si>
  <si>
    <t>Del 01 al 30 de junio 2021</t>
  </si>
  <si>
    <t>17/06/2021</t>
  </si>
  <si>
    <t>RAMON ANTONIO LORENZO URBAEZ</t>
  </si>
  <si>
    <t>HECTOR MARTIN CORPORAN CASTILLO</t>
  </si>
  <si>
    <t>P</t>
  </si>
  <si>
    <t>CESAR DEL CARMEN ALCANTARA</t>
  </si>
  <si>
    <t>CRISTIAN JOSE QUEZADA MENDEZ</t>
  </si>
  <si>
    <t>EUDANIS FRANCISCA BAUTISTA MEJIA</t>
  </si>
  <si>
    <t>ANTONIO MONTERO AMADOR</t>
  </si>
  <si>
    <t>JULIO ARTURO ADAMES ROA</t>
  </si>
  <si>
    <t>ANGELA MARIA PAULINO DE LOS SANTOS</t>
  </si>
  <si>
    <t>ROMMER ELIEZER REYES GARCIA</t>
  </si>
  <si>
    <t>CRISTOPHER VIDAL DEL CARMEN GOMERA</t>
  </si>
  <si>
    <t>EDGAR ANEURYS DE LEON DEL CARMEN</t>
  </si>
  <si>
    <t>25/06/2021</t>
  </si>
  <si>
    <t>OLEIDY ARMELIO ENCARNACION</t>
  </si>
  <si>
    <t>OSVALDO PERALTA PEREZ</t>
  </si>
  <si>
    <t>JOSE RAFAEL APOLINAR ROSARIO</t>
  </si>
  <si>
    <t>FRANK FELIX TRONCOSO BURGOS</t>
  </si>
  <si>
    <t>JOSE ANTONIO HEREDIA ALCALA</t>
  </si>
  <si>
    <t>DANIEL FRANCISCO DIAZ DE LEON</t>
  </si>
  <si>
    <t>DOMINGO AUGUSTO VICENTE URBAEZ</t>
  </si>
  <si>
    <t>ANARKIRIS KATIANA POLANCO ABAD</t>
  </si>
  <si>
    <t>30/06/2021</t>
  </si>
  <si>
    <t>CARGO BANCARIO, JUNIO 2021</t>
  </si>
  <si>
    <t>Del 01 al 31 de julio 2021</t>
  </si>
  <si>
    <t>CARGOS BANCARIOS</t>
  </si>
  <si>
    <t>YSAURY PABLO ROMERO REINOSO</t>
  </si>
  <si>
    <t>19/07/2021</t>
  </si>
  <si>
    <t>21/07/2021</t>
  </si>
  <si>
    <t>29/07/2021</t>
  </si>
  <si>
    <t>30/07/2021</t>
  </si>
  <si>
    <t>30/7/2021</t>
  </si>
  <si>
    <t>FERRETERIA CIMA, SRL</t>
  </si>
  <si>
    <t>OBELCA, SRL</t>
  </si>
  <si>
    <t>DE SOTO TRADING</t>
  </si>
  <si>
    <t>18/8/2021</t>
  </si>
  <si>
    <t>30/8/2021</t>
  </si>
  <si>
    <t>31/08/2021</t>
  </si>
  <si>
    <t>CARGO BANCARIO, AGOSTO 2021</t>
  </si>
  <si>
    <t xml:space="preserve">Licda. Yokaty De La Cruz </t>
  </si>
  <si>
    <t>Del 01 al 31 de Agosto  2021</t>
  </si>
  <si>
    <t>Del 01 al 31 de Septiembre 2021</t>
  </si>
  <si>
    <t xml:space="preserve">CARGOS BANCARIOS </t>
  </si>
  <si>
    <t xml:space="preserve">NOEMI ANGIOLINA PAULINO UREÑA </t>
  </si>
  <si>
    <t xml:space="preserve">CRISTIAN JOSE QUEZADA MENDEZ </t>
  </si>
  <si>
    <t xml:space="preserve">ANTONIO GERMAN CASTILLO </t>
  </si>
  <si>
    <t xml:space="preserve">WANDER MIGUEL ENCARNACION </t>
  </si>
  <si>
    <t xml:space="preserve">FRANK TRONCOSO BURGOS </t>
  </si>
  <si>
    <t xml:space="preserve">AYUNTAMIENTO DEL DISTRITO NACIONAL </t>
  </si>
  <si>
    <t>CORP. DEL ACUEDUCTO Y ALCANTARILLADO DE SANTO DGO.</t>
  </si>
  <si>
    <t xml:space="preserve">SUSSY ARIAS PORTES </t>
  </si>
  <si>
    <t>CARGO BANCARIO, SEPTIEMBRE 2021</t>
  </si>
  <si>
    <t>Del 01 al 31 de Octubre  2021</t>
  </si>
  <si>
    <t xml:space="preserve">ANARKIRIS KATIANA POLANCO  ABAD </t>
  </si>
  <si>
    <t>SOLO SELLOS, EIRL</t>
  </si>
  <si>
    <t>SSUSY ARIAS PORTE</t>
  </si>
  <si>
    <t xml:space="preserve">SAMIR PEREZ TERRERO </t>
  </si>
  <si>
    <t xml:space="preserve">DEPOSITO </t>
  </si>
  <si>
    <t>CARGOS BANCARIOS OCTUBRE 2021</t>
  </si>
  <si>
    <t xml:space="preserve">LUIS RAFAEL DELGADO SANCHEZ </t>
  </si>
  <si>
    <t xml:space="preserve">PABLO ENRIQUE DEL VILLAR DE LA CRUZ </t>
  </si>
  <si>
    <t xml:space="preserve">WANDER MIGUEL ENCARNACION QUEZADA </t>
  </si>
  <si>
    <t xml:space="preserve">FELIX MILLORD GUILLEN </t>
  </si>
  <si>
    <t>ESTARLYN APOLINAR PAYANO PEREZ</t>
  </si>
  <si>
    <t>INSTITUTO DE LA FAMILIA , INC</t>
  </si>
  <si>
    <t xml:space="preserve">ANARKIRIS KATIANA POLANCO ABAD </t>
  </si>
  <si>
    <t xml:space="preserve">AYUNTAMIENTO DEL DISTRITO  NACIONAL </t>
  </si>
  <si>
    <t>CARGOS BANCARIOS NOVIEMBRE 2021</t>
  </si>
  <si>
    <t>CORP. DEL ACUEDUCTO Y ALCANTARILLADO DE S.D.</t>
  </si>
  <si>
    <t>Del 01 al 30 de Noviembre  2021</t>
  </si>
  <si>
    <t>ANGEL ANTONIO ESTRADA MENDEZ</t>
  </si>
  <si>
    <t xml:space="preserve">FRANK FELIX TRONCOSO BURGOS </t>
  </si>
  <si>
    <t xml:space="preserve">YASCAL RAFAEL RAMIREZ MORETA </t>
  </si>
  <si>
    <t>NOEMI ANGIOLINA  PAULINO UREÑA</t>
  </si>
  <si>
    <t>CARGOS BANCARIOS DICIEMBRE 2021</t>
  </si>
  <si>
    <t>Del 01 al 31 de Diciembre  2021</t>
  </si>
  <si>
    <t>CERTIFICADO  DE CHEQUE NO. 1891.</t>
  </si>
  <si>
    <t>CHEQUES EMITIDOS- FONDO REPONIBLE INSTITUCIONAL 2022</t>
  </si>
  <si>
    <t>CARGO BANCARIO, FEBRERO 2022.</t>
  </si>
  <si>
    <t xml:space="preserve">ANARKIRIS  KATIANA POLANCO ABAD </t>
  </si>
  <si>
    <t>SUSSY ARIAS  PORTES</t>
  </si>
  <si>
    <t>Del 01 al 28 de Febrero   2022</t>
  </si>
  <si>
    <t>CORP.DEL ACUEDUCTO Y ALCANTARILLADO DE STO DGO</t>
  </si>
  <si>
    <t>PB CELEBRACIONES, SRL</t>
  </si>
  <si>
    <t>CARGO BANCARIO, MARZO 2022</t>
  </si>
  <si>
    <t>Del 01 al 31 de Marzo   2022</t>
  </si>
  <si>
    <t>CARGO BANCARIO. MARZO 2022</t>
  </si>
  <si>
    <t>Del 01 al 30 de Abril  2022</t>
  </si>
  <si>
    <t>AGUA CRISTAL S.A</t>
  </si>
  <si>
    <t xml:space="preserve">MARIA ESTHER LEON RODRIGUEZ </t>
  </si>
  <si>
    <t>Del 01 al 31 de MAYO  2022</t>
  </si>
  <si>
    <t xml:space="preserve">CELIA GISELE ABREU ARIAS </t>
  </si>
  <si>
    <t>Del 01 al 30 de JUNIO  2022</t>
  </si>
  <si>
    <t xml:space="preserve">Encargada    Adm. Y Financiera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</si>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</sst>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&quot;RD$&quot;#,##0.00_);[Red]\(&quot;RD$&quot;#,##0.00\)"/>
  </numFmts>
  <fonts count="23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3"/>
      <color theme="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36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/>
    <xf numFmtId="0" fontId="11" fillId="0" borderId="1" xfId="0" applyFont="1" applyBorder="1"/>
    <xf numFmtId="4" fontId="12" fillId="3" borderId="2" xfId="0" applyNumberFormat="1" applyFont="1" applyFill="1" applyBorder="1" applyAlignment="1">
      <alignment horizontal="right"/>
    </xf>
    <xf numFmtId="4" fontId="12" fillId="3" borderId="2" xfId="0" applyNumberFormat="1" applyFont="1" applyFill="1" applyBorder="1"/>
    <xf numFmtId="0" fontId="0" fillId="0" borderId="3" xfId="0" applyBorder="1"/>
    <xf numFmtId="0" fontId="11" fillId="0" borderId="1" xfId="0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4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4" fontId="12" fillId="3" borderId="5" xfId="0" applyNumberFormat="1" applyFont="1" applyFill="1" applyBorder="1" applyAlignment="1">
      <alignment horizontal="right"/>
    </xf>
    <xf numFmtId="4" fontId="13" fillId="2" borderId="6" xfId="0" applyNumberFormat="1" applyFont="1" applyFill="1" applyBorder="1" applyAlignment="1">
      <alignment horizontal="right" vertical="center"/>
    </xf>
    <xf numFmtId="4" fontId="13" fillId="2" borderId="7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13" fillId="4" borderId="15" xfId="0" applyFont="1" applyFill="1" applyBorder="1" applyAlignment="1">
      <alignment horizontal="center" vertical="center" wrapText="1"/>
    </xf>
    <xf numFmtId="165" fontId="13" fillId="4" borderId="16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4" fontId="12" fillId="3" borderId="19" xfId="0" applyNumberFormat="1" applyFont="1" applyFill="1" applyBorder="1"/>
    <xf numFmtId="0" fontId="17" fillId="0" borderId="0" xfId="0" applyFont="1"/>
    <xf numFmtId="0" fontId="9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/>
    <xf numFmtId="4" fontId="12" fillId="3" borderId="4" xfId="0" applyNumberFormat="1" applyFont="1" applyFill="1" applyBorder="1"/>
    <xf numFmtId="0" fontId="13" fillId="2" borderId="20" xfId="0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22" xfId="0" applyNumberFormat="1" applyFont="1" applyFill="1" applyBorder="1" applyAlignment="1">
      <alignment horizontal="right" vertical="center"/>
    </xf>
    <xf numFmtId="0" fontId="16" fillId="0" borderId="0" xfId="0" applyFont="1" applyBorder="1"/>
    <xf numFmtId="0" fontId="16" fillId="0" borderId="0" xfId="0" applyFont="1"/>
    <xf numFmtId="43" fontId="0" fillId="0" borderId="0" xfId="2" applyFont="1"/>
    <xf numFmtId="2" fontId="0" fillId="0" borderId="0" xfId="0" applyNumberFormat="1"/>
    <xf numFmtId="4" fontId="11" fillId="2" borderId="1" xfId="0" applyNumberFormat="1" applyFont="1" applyFill="1" applyBorder="1" applyAlignment="1">
      <alignment horizontal="right" vertical="center"/>
    </xf>
    <xf numFmtId="44" fontId="11" fillId="0" borderId="1" xfId="4" applyFont="1" applyBorder="1"/>
    <xf numFmtId="0" fontId="9" fillId="2" borderId="23" xfId="0" applyFont="1" applyFill="1" applyBorder="1" applyAlignment="1">
      <alignment horizontal="center" vertical="center"/>
    </xf>
    <xf numFmtId="0" fontId="11" fillId="0" borderId="4" xfId="0" applyFont="1" applyBorder="1" applyAlignment="1"/>
    <xf numFmtId="4" fontId="12" fillId="3" borderId="23" xfId="0" applyNumberFormat="1" applyFont="1" applyFill="1" applyBorder="1"/>
    <xf numFmtId="4" fontId="12" fillId="3" borderId="1" xfId="0" applyNumberFormat="1" applyFont="1" applyFill="1" applyBorder="1" applyAlignment="1">
      <alignment horizontal="right"/>
    </xf>
    <xf numFmtId="14" fontId="0" fillId="0" borderId="23" xfId="0" applyNumberFormat="1" applyBorder="1" applyAlignment="1">
      <alignment horizontal="left"/>
    </xf>
    <xf numFmtId="164" fontId="10" fillId="0" borderId="23" xfId="0" applyNumberFormat="1" applyFont="1" applyBorder="1" applyAlignment="1">
      <alignment horizontal="center"/>
    </xf>
    <xf numFmtId="0" fontId="11" fillId="0" borderId="23" xfId="0" applyFont="1" applyBorder="1" applyAlignment="1"/>
    <xf numFmtId="0" fontId="11" fillId="0" borderId="23" xfId="0" applyFont="1" applyBorder="1"/>
    <xf numFmtId="4" fontId="12" fillId="3" borderId="4" xfId="0" applyNumberFormat="1" applyFont="1" applyFill="1" applyBorder="1" applyAlignment="1">
      <alignment horizontal="right"/>
    </xf>
    <xf numFmtId="4" fontId="12" fillId="3" borderId="25" xfId="0" applyNumberFormat="1" applyFont="1" applyFill="1" applyBorder="1"/>
    <xf numFmtId="4" fontId="13" fillId="2" borderId="24" xfId="0" applyNumberFormat="1" applyFont="1" applyFill="1" applyBorder="1" applyAlignment="1">
      <alignment horizontal="right" vertical="center"/>
    </xf>
    <xf numFmtId="4" fontId="11" fillId="2" borderId="24" xfId="0" applyNumberFormat="1" applyFont="1" applyFill="1" applyBorder="1" applyAlignment="1">
      <alignment horizontal="right" vertical="center"/>
    </xf>
    <xf numFmtId="40" fontId="0" fillId="0" borderId="0" xfId="0" applyNumberFormat="1"/>
    <xf numFmtId="43" fontId="11" fillId="0" borderId="1" xfId="2" applyFont="1" applyBorder="1"/>
    <xf numFmtId="4" fontId="7" fillId="2" borderId="24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9" fillId="3" borderId="1" xfId="0" applyNumberFormat="1" applyFont="1" applyFill="1" applyBorder="1"/>
    <xf numFmtId="14" fontId="11" fillId="0" borderId="1" xfId="0" applyNumberFormat="1" applyFont="1" applyBorder="1" applyAlignment="1">
      <alignment horizontal="left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/>
    <xf numFmtId="4" fontId="20" fillId="3" borderId="1" xfId="0" applyNumberFormat="1" applyFont="1" applyFill="1" applyBorder="1"/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165" fontId="21" fillId="5" borderId="16" xfId="0" applyNumberFormat="1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43" fontId="11" fillId="0" borderId="1" xfId="2" applyFont="1" applyBorder="1" applyAlignment="1"/>
    <xf numFmtId="0" fontId="16" fillId="0" borderId="0" xfId="0" applyFont="1" applyAlignment="1"/>
    <xf numFmtId="0" fontId="3" fillId="2" borderId="0" xfId="0" applyFont="1" applyFill="1" applyAlignment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4" fontId="13" fillId="2" borderId="20" xfId="0" applyNumberFormat="1" applyFont="1" applyFill="1" applyBorder="1" applyAlignment="1">
      <alignment horizontal="right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27" xfId="0" applyNumberFormat="1" applyFont="1" applyFill="1" applyBorder="1" applyAlignment="1">
      <alignment horizontal="right" vertical="center"/>
    </xf>
    <xf numFmtId="4" fontId="13" fillId="2" borderId="28" xfId="0" applyNumberFormat="1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horizontal="right" vertical="center"/>
    </xf>
    <xf numFmtId="0" fontId="18" fillId="0" borderId="26" xfId="0" applyFont="1" applyBorder="1" applyAlignment="1">
      <alignment horizontal="center"/>
    </xf>
    <xf numFmtId="0" fontId="13" fillId="4" borderId="31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</cellXfs>
  <cellStyles count="5">
    <cellStyle name="Hipervínculo" xfId="1" builtinId="8"/>
    <cellStyle name="Millares" xfId="2" builtinId="3"/>
    <cellStyle name="Millares 2" xfId="3"/>
    <cellStyle name="Moneda" xfId="4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133350</xdr:rowOff>
    </xdr:from>
    <xdr:to>
      <xdr:col>6</xdr:col>
      <xdr:colOff>857250</xdr:colOff>
      <xdr:row>7</xdr:row>
      <xdr:rowOff>47625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95275"/>
          <a:ext cx="767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6B832DD1-D31D-4CC2-99B2-F00FDA452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A106AC4A-09CA-431C-8337-00CCDD8A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C14EEAEE-C044-4014-8FDA-C5FBACD9A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2B8581DC-93D3-40C5-9702-AB396814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114300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6F7CAFB1-4D2D-40CE-9E51-4B1B3E0F5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76225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657225</xdr:colOff>
      <xdr:row>8</xdr:row>
      <xdr:rowOff>142875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77533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95250</xdr:rowOff>
    </xdr:from>
    <xdr:to>
      <xdr:col>7</xdr:col>
      <xdr:colOff>790575</xdr:colOff>
      <xdr:row>12</xdr:row>
      <xdr:rowOff>85725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19100"/>
          <a:ext cx="71628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104774</xdr:rowOff>
    </xdr:from>
    <xdr:to>
      <xdr:col>7</xdr:col>
      <xdr:colOff>1057274</xdr:colOff>
      <xdr:row>12</xdr:row>
      <xdr:rowOff>6307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266699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85725</xdr:rowOff>
    </xdr:from>
    <xdr:to>
      <xdr:col>7</xdr:col>
      <xdr:colOff>1219200</xdr:colOff>
      <xdr:row>11</xdr:row>
      <xdr:rowOff>149183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76485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0</xdr:rowOff>
    </xdr:from>
    <xdr:to>
      <xdr:col>7</xdr:col>
      <xdr:colOff>1066800</xdr:colOff>
      <xdr:row>12</xdr:row>
      <xdr:rowOff>63458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0A874B86-5776-4BE8-ABFF-9BA8B22C8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3:K34"/>
  <sheetViews>
    <sheetView zoomScaleNormal="100" workbookViewId="0">
      <selection activeCell="G13" sqref="G13"/>
    </sheetView>
  </sheetViews>
  <sheetFormatPr baseColWidth="10" defaultRowHeight="12.75" x14ac:dyDescent="0.2"/>
  <cols>
    <col min="1" max="1" width="3.7109375" customWidth="1"/>
    <col min="2" max="2" width="16.5703125" customWidth="1"/>
    <col min="3" max="3" width="18.85546875" customWidth="1"/>
    <col min="4" max="4" width="38.7109375" customWidth="1"/>
    <col min="5" max="5" width="9" customWidth="1"/>
    <col min="6" max="6" width="17.5703125" customWidth="1"/>
    <col min="7" max="7" width="25.140625" customWidth="1"/>
  </cols>
  <sheetData>
    <row r="3" spans="1:11" ht="18" x14ac:dyDescent="0.2">
      <c r="A3" s="1"/>
      <c r="B3" s="1"/>
      <c r="C3" s="2" t="s">
        <v>0</v>
      </c>
      <c r="D3" s="2"/>
      <c r="E3" s="3"/>
      <c r="F3" s="1"/>
      <c r="G3" s="1"/>
    </row>
    <row r="4" spans="1:11" x14ac:dyDescent="0.2">
      <c r="A4" s="1"/>
      <c r="B4" s="1"/>
      <c r="C4" s="1"/>
      <c r="D4" s="1"/>
      <c r="E4" s="1"/>
      <c r="F4" s="1"/>
      <c r="G4" s="1"/>
    </row>
    <row r="5" spans="1:11" x14ac:dyDescent="0.2">
      <c r="A5" s="1"/>
      <c r="B5" s="1"/>
      <c r="C5" s="1"/>
      <c r="D5" s="1"/>
      <c r="E5" s="1"/>
      <c r="F5" s="1"/>
      <c r="G5" s="1"/>
    </row>
    <row r="6" spans="1:11" ht="19.5" x14ac:dyDescent="0.2">
      <c r="A6" s="98"/>
      <c r="B6" s="98"/>
      <c r="C6" s="98"/>
      <c r="D6" s="98"/>
      <c r="E6" s="98"/>
      <c r="F6" s="98"/>
      <c r="G6" s="98"/>
    </row>
    <row r="7" spans="1:11" ht="20.25" x14ac:dyDescent="0.2">
      <c r="A7" s="99"/>
      <c r="B7" s="100"/>
      <c r="C7" s="100"/>
      <c r="D7" s="100"/>
      <c r="E7" s="100"/>
      <c r="F7" s="100"/>
      <c r="G7" s="100"/>
    </row>
    <row r="8" spans="1:11" ht="20.25" x14ac:dyDescent="0.2">
      <c r="A8" s="4"/>
      <c r="B8" s="4"/>
      <c r="C8" s="4"/>
      <c r="D8" s="5" t="s">
        <v>1</v>
      </c>
      <c r="E8" s="4"/>
      <c r="F8" s="4"/>
      <c r="G8" s="4"/>
    </row>
    <row r="9" spans="1:11" ht="18" x14ac:dyDescent="0.2">
      <c r="A9" s="101" t="s">
        <v>2</v>
      </c>
      <c r="B9" s="101"/>
      <c r="C9" s="101"/>
      <c r="D9" s="101"/>
      <c r="E9" s="101"/>
      <c r="F9" s="101"/>
      <c r="G9" s="101"/>
    </row>
    <row r="10" spans="1:11" ht="18" x14ac:dyDescent="0.2">
      <c r="A10" s="6"/>
      <c r="B10" s="6"/>
      <c r="C10" s="6"/>
      <c r="D10" s="6" t="s">
        <v>3</v>
      </c>
      <c r="E10" s="6"/>
      <c r="F10" s="6"/>
      <c r="G10" s="6"/>
    </row>
    <row r="11" spans="1:11" ht="18" x14ac:dyDescent="0.2">
      <c r="A11" s="7"/>
      <c r="B11" s="6" t="s">
        <v>4</v>
      </c>
      <c r="C11" s="6"/>
      <c r="D11" s="6" t="s">
        <v>5</v>
      </c>
      <c r="E11" s="6"/>
      <c r="F11" s="6"/>
      <c r="G11" s="6"/>
    </row>
    <row r="12" spans="1:11" ht="18.75" thickBot="1" x14ac:dyDescent="0.25">
      <c r="A12" s="7"/>
      <c r="B12" s="30" t="s">
        <v>15</v>
      </c>
      <c r="C12" s="31" t="s">
        <v>16</v>
      </c>
      <c r="D12" s="32" t="s">
        <v>17</v>
      </c>
      <c r="E12" s="30" t="s">
        <v>18</v>
      </c>
      <c r="F12" s="31" t="s">
        <v>19</v>
      </c>
      <c r="G12" s="33" t="s">
        <v>20</v>
      </c>
    </row>
    <row r="13" spans="1:11" ht="14.25" customHeight="1" thickBot="1" x14ac:dyDescent="0.25">
      <c r="A13" s="8"/>
      <c r="B13" s="9">
        <v>44216</v>
      </c>
      <c r="C13" s="10">
        <v>1745</v>
      </c>
      <c r="D13" s="11" t="s">
        <v>6</v>
      </c>
      <c r="E13" s="12"/>
      <c r="F13" s="13">
        <v>8184.49</v>
      </c>
      <c r="G13" s="14">
        <v>8184.49</v>
      </c>
    </row>
    <row r="14" spans="1:11" ht="14.25" customHeight="1" thickBot="1" x14ac:dyDescent="0.25">
      <c r="A14" s="8"/>
      <c r="B14" s="9">
        <v>44216</v>
      </c>
      <c r="C14" s="10">
        <v>1746</v>
      </c>
      <c r="D14" s="11" t="s">
        <v>7</v>
      </c>
      <c r="E14" s="12"/>
      <c r="F14" s="13">
        <v>3088</v>
      </c>
      <c r="G14" s="14">
        <v>3088</v>
      </c>
      <c r="K14" s="15"/>
    </row>
    <row r="15" spans="1:11" ht="14.25" customHeight="1" thickBot="1" x14ac:dyDescent="0.25">
      <c r="A15" s="8"/>
      <c r="B15" s="9">
        <v>44228</v>
      </c>
      <c r="C15" s="10">
        <v>1747</v>
      </c>
      <c r="D15" s="11" t="s">
        <v>8</v>
      </c>
      <c r="E15" s="12"/>
      <c r="F15" s="13">
        <v>0</v>
      </c>
      <c r="G15" s="14">
        <v>0</v>
      </c>
    </row>
    <row r="16" spans="1:11" ht="14.25" customHeight="1" thickBot="1" x14ac:dyDescent="0.25">
      <c r="A16" s="8"/>
      <c r="B16" s="9">
        <v>44228</v>
      </c>
      <c r="C16" s="10">
        <v>1748</v>
      </c>
      <c r="D16" s="11" t="s">
        <v>9</v>
      </c>
      <c r="E16" s="12"/>
      <c r="F16" s="13">
        <v>1844</v>
      </c>
      <c r="G16" s="14">
        <v>1844</v>
      </c>
    </row>
    <row r="17" spans="1:7" ht="14.25" customHeight="1" thickBot="1" x14ac:dyDescent="0.25">
      <c r="A17" s="8"/>
      <c r="B17" s="9">
        <v>44228</v>
      </c>
      <c r="C17" s="10">
        <v>1749</v>
      </c>
      <c r="D17" s="11" t="s">
        <v>10</v>
      </c>
      <c r="E17" s="12"/>
      <c r="F17" s="13">
        <v>283.5</v>
      </c>
      <c r="G17" s="14">
        <v>283.5</v>
      </c>
    </row>
    <row r="18" spans="1:7" ht="16.5" customHeight="1" thickBot="1" x14ac:dyDescent="0.25">
      <c r="A18" s="8"/>
      <c r="B18" s="9">
        <v>44228</v>
      </c>
      <c r="C18" s="10">
        <v>1750</v>
      </c>
      <c r="D18" s="11" t="s">
        <v>10</v>
      </c>
      <c r="E18" s="12"/>
      <c r="F18" s="13">
        <v>262.5</v>
      </c>
      <c r="G18" s="14">
        <v>262.5</v>
      </c>
    </row>
    <row r="19" spans="1:7" ht="13.5" customHeight="1" thickBot="1" x14ac:dyDescent="0.25">
      <c r="A19" s="8"/>
      <c r="B19" s="9">
        <v>44236</v>
      </c>
      <c r="C19" s="10">
        <v>1751</v>
      </c>
      <c r="D19" s="11" t="s">
        <v>8</v>
      </c>
      <c r="E19" s="12"/>
      <c r="F19" s="13">
        <v>0</v>
      </c>
      <c r="G19" s="14">
        <v>0</v>
      </c>
    </row>
    <row r="20" spans="1:7" ht="15.75" customHeight="1" thickBot="1" x14ac:dyDescent="0.25">
      <c r="A20" s="8"/>
      <c r="B20" s="9">
        <v>44236</v>
      </c>
      <c r="C20" s="10">
        <v>1752</v>
      </c>
      <c r="D20" s="16" t="s">
        <v>11</v>
      </c>
      <c r="E20" s="12"/>
      <c r="F20" s="13">
        <v>14791.73</v>
      </c>
      <c r="G20" s="14">
        <v>14791.73</v>
      </c>
    </row>
    <row r="21" spans="1:7" ht="15.75" customHeight="1" thickBot="1" x14ac:dyDescent="0.25">
      <c r="A21" s="8"/>
      <c r="B21" s="9">
        <v>44242</v>
      </c>
      <c r="C21" s="10">
        <v>1753</v>
      </c>
      <c r="D21" s="16" t="s">
        <v>7</v>
      </c>
      <c r="E21" s="12"/>
      <c r="F21" s="13">
        <v>3088</v>
      </c>
      <c r="G21" s="14">
        <v>3088</v>
      </c>
    </row>
    <row r="22" spans="1:7" ht="15.75" customHeight="1" thickBot="1" x14ac:dyDescent="0.25">
      <c r="A22" s="8"/>
      <c r="B22" s="9">
        <v>44258</v>
      </c>
      <c r="C22" s="10">
        <v>1754</v>
      </c>
      <c r="D22" s="16" t="s">
        <v>6</v>
      </c>
      <c r="E22" s="12"/>
      <c r="F22" s="13">
        <v>10206.870000000001</v>
      </c>
      <c r="G22" s="14">
        <v>10206.870000000001</v>
      </c>
    </row>
    <row r="23" spans="1:7" ht="15.75" customHeight="1" x14ac:dyDescent="0.2">
      <c r="A23" s="8"/>
      <c r="B23" s="17">
        <v>44264</v>
      </c>
      <c r="C23" s="18">
        <v>1755</v>
      </c>
      <c r="D23" s="19" t="s">
        <v>7</v>
      </c>
      <c r="E23" s="20"/>
      <c r="F23" s="21">
        <v>3088</v>
      </c>
      <c r="G23" s="14">
        <v>3088</v>
      </c>
    </row>
    <row r="24" spans="1:7" ht="13.5" customHeight="1" thickBot="1" x14ac:dyDescent="0.25">
      <c r="A24" s="8"/>
      <c r="B24" s="22"/>
      <c r="C24" s="23"/>
      <c r="D24" s="23" t="s">
        <v>12</v>
      </c>
      <c r="E24" s="24"/>
      <c r="F24" s="24">
        <f>SUM(F13:F23)</f>
        <v>44837.090000000004</v>
      </c>
      <c r="G24" s="25">
        <f>SUM(G13:G23)</f>
        <v>44837.090000000004</v>
      </c>
    </row>
    <row r="25" spans="1:7" ht="15" customHeight="1" x14ac:dyDescent="0.2">
      <c r="A25" s="8"/>
      <c r="B25" s="26"/>
      <c r="C25" s="26"/>
      <c r="D25" s="26"/>
    </row>
    <row r="26" spans="1:7" ht="14.25" customHeight="1" x14ac:dyDescent="0.2">
      <c r="A26" s="8"/>
      <c r="B26" s="26"/>
      <c r="C26" s="26"/>
      <c r="D26" s="26"/>
    </row>
    <row r="27" spans="1:7" ht="13.5" customHeight="1" x14ac:dyDescent="0.2">
      <c r="A27" s="8"/>
    </row>
    <row r="28" spans="1:7" ht="13.5" customHeight="1" x14ac:dyDescent="0.2">
      <c r="A28" s="8"/>
    </row>
    <row r="29" spans="1:7" ht="13.5" customHeight="1" x14ac:dyDescent="0.2">
      <c r="A29" s="8"/>
    </row>
    <row r="30" spans="1:7" ht="14.25" customHeight="1" x14ac:dyDescent="0.2">
      <c r="A30" s="8"/>
      <c r="D30" s="27" t="s">
        <v>13</v>
      </c>
    </row>
    <row r="31" spans="1:7" ht="14.25" customHeight="1" x14ac:dyDescent="0.2">
      <c r="A31" s="8"/>
      <c r="D31" s="28" t="s">
        <v>14</v>
      </c>
    </row>
    <row r="32" spans="1:7" ht="14.25" customHeight="1" x14ac:dyDescent="0.2">
      <c r="A32" s="29"/>
    </row>
    <row r="33" spans="1:1" ht="15" customHeight="1" x14ac:dyDescent="0.2">
      <c r="A33" s="29"/>
    </row>
    <row r="34" spans="1:1" ht="12" customHeight="1" x14ac:dyDescent="0.2"/>
  </sheetData>
  <mergeCells count="3">
    <mergeCell ref="A6:G6"/>
    <mergeCell ref="A7:G7"/>
    <mergeCell ref="A9:G9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8"/>
  <sheetViews>
    <sheetView topLeftCell="A16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t="12.75" hidden="1" customHeight="1" x14ac:dyDescent="0.2">
      <c r="B10" s="104"/>
      <c r="C10" s="104"/>
      <c r="D10" s="104"/>
      <c r="E10" s="104"/>
      <c r="F10" s="104"/>
      <c r="G10" s="104"/>
      <c r="H10" s="104"/>
    </row>
    <row r="11" spans="2:8" ht="12.75" hidden="1" customHeight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2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130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06"/>
      <c r="C17" s="119" t="s">
        <v>23</v>
      </c>
      <c r="D17" s="109"/>
      <c r="E17" s="109"/>
      <c r="F17" s="109">
        <v>103800735</v>
      </c>
      <c r="G17" s="109"/>
      <c r="H17" s="110"/>
    </row>
    <row r="18" spans="2:13" ht="16.5" customHeight="1" x14ac:dyDescent="0.2">
      <c r="B18" s="107"/>
      <c r="C18" s="120"/>
      <c r="D18" s="121"/>
      <c r="E18" s="35"/>
      <c r="F18" s="122" t="s">
        <v>24</v>
      </c>
      <c r="G18" s="121"/>
      <c r="H18" s="36">
        <v>472771.5</v>
      </c>
      <c r="J18" s="49"/>
    </row>
    <row r="19" spans="2:13" ht="33.75" customHeight="1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44498</v>
      </c>
      <c r="D22" s="10">
        <v>25</v>
      </c>
      <c r="E22" s="11" t="s">
        <v>119</v>
      </c>
      <c r="F22" s="12">
        <v>0</v>
      </c>
      <c r="G22" s="56">
        <v>175</v>
      </c>
      <c r="H22" s="42">
        <v>472421.5</v>
      </c>
      <c r="I22" s="65"/>
    </row>
    <row r="23" spans="2:13" ht="16.5" x14ac:dyDescent="0.2">
      <c r="B23" s="41"/>
      <c r="C23" s="74">
        <v>44502</v>
      </c>
      <c r="D23" s="10">
        <v>1866</v>
      </c>
      <c r="E23" s="11" t="s">
        <v>120</v>
      </c>
      <c r="F23" s="12">
        <v>0</v>
      </c>
      <c r="G23" s="56">
        <v>10600</v>
      </c>
      <c r="H23" s="42">
        <f>H22-G23</f>
        <v>461821.5</v>
      </c>
    </row>
    <row r="24" spans="2:13" ht="16.5" x14ac:dyDescent="0.2">
      <c r="B24" s="41"/>
      <c r="C24" s="74">
        <v>44502</v>
      </c>
      <c r="D24" s="10">
        <v>1867</v>
      </c>
      <c r="E24" s="11" t="s">
        <v>34</v>
      </c>
      <c r="F24" s="12">
        <v>0</v>
      </c>
      <c r="G24" s="56">
        <v>4250</v>
      </c>
      <c r="H24" s="42">
        <f>H23-G24</f>
        <v>457571.5</v>
      </c>
    </row>
    <row r="25" spans="2:13" ht="16.5" x14ac:dyDescent="0.2">
      <c r="B25" s="41"/>
      <c r="C25" s="74">
        <v>44502</v>
      </c>
      <c r="D25" s="10">
        <v>1868</v>
      </c>
      <c r="E25" s="11" t="s">
        <v>121</v>
      </c>
      <c r="F25" s="12">
        <v>0</v>
      </c>
      <c r="G25" s="56">
        <v>5600</v>
      </c>
      <c r="H25" s="42">
        <f t="shared" ref="H25:H27" si="0">H24-G25</f>
        <v>451971.5</v>
      </c>
    </row>
    <row r="26" spans="2:13" ht="16.5" x14ac:dyDescent="0.2">
      <c r="B26" s="41"/>
      <c r="C26" s="74">
        <v>44502</v>
      </c>
      <c r="D26" s="10">
        <v>1869</v>
      </c>
      <c r="E26" s="11" t="s">
        <v>122</v>
      </c>
      <c r="F26" s="12">
        <v>0</v>
      </c>
      <c r="G26" s="56">
        <v>4250</v>
      </c>
      <c r="H26" s="42">
        <f t="shared" si="0"/>
        <v>447721.5</v>
      </c>
    </row>
    <row r="27" spans="2:13" ht="16.5" x14ac:dyDescent="0.2">
      <c r="B27" s="41"/>
      <c r="C27" s="74">
        <v>44502</v>
      </c>
      <c r="D27" s="10">
        <v>1870</v>
      </c>
      <c r="E27" s="11" t="s">
        <v>8</v>
      </c>
      <c r="F27" s="12">
        <v>0</v>
      </c>
      <c r="G27" s="56">
        <v>0</v>
      </c>
      <c r="H27" s="42">
        <f t="shared" si="0"/>
        <v>447721.5</v>
      </c>
    </row>
    <row r="28" spans="2:13" ht="15.75" customHeight="1" x14ac:dyDescent="0.2">
      <c r="B28" s="41"/>
      <c r="C28" s="74">
        <v>44502</v>
      </c>
      <c r="D28" s="10">
        <v>1871</v>
      </c>
      <c r="E28" s="11" t="s">
        <v>8</v>
      </c>
      <c r="F28" s="66">
        <v>0</v>
      </c>
      <c r="G28" s="56">
        <v>0</v>
      </c>
      <c r="H28" s="42">
        <f>H27+F28-G28</f>
        <v>447721.5</v>
      </c>
    </row>
    <row r="29" spans="2:13" ht="15.75" customHeight="1" x14ac:dyDescent="0.2">
      <c r="B29" s="41"/>
      <c r="C29" s="74">
        <v>44503</v>
      </c>
      <c r="D29" s="10">
        <v>1872</v>
      </c>
      <c r="E29" s="11" t="s">
        <v>124</v>
      </c>
      <c r="F29" s="66"/>
      <c r="G29" s="56">
        <v>5600</v>
      </c>
      <c r="H29" s="42">
        <f t="shared" ref="H29:H33" si="1">H28+F29-G29</f>
        <v>442121.5</v>
      </c>
    </row>
    <row r="30" spans="2:13" ht="15.75" customHeight="1" x14ac:dyDescent="0.2">
      <c r="B30" s="41"/>
      <c r="C30" s="74">
        <v>44503</v>
      </c>
      <c r="D30" s="10">
        <v>1873</v>
      </c>
      <c r="E30" s="11" t="s">
        <v>123</v>
      </c>
      <c r="F30" s="66"/>
      <c r="G30" s="56">
        <v>5600</v>
      </c>
      <c r="H30" s="42">
        <f t="shared" si="1"/>
        <v>436521.5</v>
      </c>
    </row>
    <row r="31" spans="2:13" ht="15.75" customHeight="1" x14ac:dyDescent="0.2">
      <c r="B31" s="41"/>
      <c r="C31" s="74">
        <v>44503</v>
      </c>
      <c r="D31" s="10">
        <v>1874</v>
      </c>
      <c r="E31" s="11" t="s">
        <v>120</v>
      </c>
      <c r="F31" s="66"/>
      <c r="G31" s="56">
        <v>5914.66</v>
      </c>
      <c r="H31" s="42">
        <f t="shared" si="1"/>
        <v>430606.84</v>
      </c>
    </row>
    <row r="32" spans="2:13" ht="15.75" customHeight="1" x14ac:dyDescent="0.2">
      <c r="B32" s="41"/>
      <c r="C32" s="74">
        <v>44503</v>
      </c>
      <c r="D32" s="10">
        <v>1875</v>
      </c>
      <c r="E32" s="11" t="s">
        <v>125</v>
      </c>
      <c r="F32" s="66"/>
      <c r="G32" s="56">
        <v>20000</v>
      </c>
      <c r="H32" s="42">
        <f>H31+F32-G32</f>
        <v>410606.84</v>
      </c>
    </row>
    <row r="33" spans="2:9" ht="15.75" customHeight="1" x14ac:dyDescent="0.2">
      <c r="B33" s="41"/>
      <c r="C33" s="74">
        <v>44508</v>
      </c>
      <c r="D33" s="10">
        <v>1876</v>
      </c>
      <c r="E33" s="11" t="s">
        <v>126</v>
      </c>
      <c r="F33" s="66"/>
      <c r="G33" s="56">
        <v>20711.490000000002</v>
      </c>
      <c r="H33" s="42">
        <f t="shared" si="1"/>
        <v>389895.35000000003</v>
      </c>
    </row>
    <row r="34" spans="2:9" ht="15.75" customHeight="1" x14ac:dyDescent="0.2">
      <c r="B34" s="41"/>
      <c r="C34" s="74">
        <v>44508</v>
      </c>
      <c r="D34" s="10">
        <v>1877</v>
      </c>
      <c r="E34" s="11" t="s">
        <v>127</v>
      </c>
      <c r="F34" s="66"/>
      <c r="G34" s="56">
        <v>6423</v>
      </c>
      <c r="H34" s="42">
        <f>H33+F34-G34</f>
        <v>383472.35000000003</v>
      </c>
    </row>
    <row r="35" spans="2:9" ht="16.5" x14ac:dyDescent="0.2">
      <c r="B35" s="41"/>
      <c r="C35" s="74">
        <v>44508</v>
      </c>
      <c r="D35" s="10">
        <v>1878</v>
      </c>
      <c r="E35" s="11" t="s">
        <v>129</v>
      </c>
      <c r="F35" s="66"/>
      <c r="G35" s="56">
        <v>6176</v>
      </c>
      <c r="H35" s="42">
        <f>H34+F35-G35</f>
        <v>377296.35000000003</v>
      </c>
    </row>
    <row r="36" spans="2:9" ht="16.5" x14ac:dyDescent="0.2">
      <c r="B36" s="41"/>
      <c r="C36" s="74">
        <v>44508</v>
      </c>
      <c r="D36" s="10">
        <v>1879</v>
      </c>
      <c r="E36" s="11" t="s">
        <v>120</v>
      </c>
      <c r="F36" s="66"/>
      <c r="G36" s="56">
        <v>5923.56</v>
      </c>
      <c r="H36" s="80">
        <f>H35+F36-G36</f>
        <v>371372.79000000004</v>
      </c>
    </row>
    <row r="37" spans="2:9" ht="16.5" x14ac:dyDescent="0.2">
      <c r="B37" s="41"/>
      <c r="C37" s="74">
        <v>44529</v>
      </c>
      <c r="D37" s="10">
        <v>1880</v>
      </c>
      <c r="E37" s="11" t="s">
        <v>32</v>
      </c>
      <c r="F37" s="12">
        <v>0</v>
      </c>
      <c r="G37" s="56">
        <v>8100.61</v>
      </c>
      <c r="H37" s="79">
        <f>H36+F37-G37</f>
        <v>363272.18000000005</v>
      </c>
    </row>
    <row r="38" spans="2:9" ht="16.5" x14ac:dyDescent="0.2">
      <c r="B38" s="41"/>
      <c r="C38" s="74">
        <v>44530</v>
      </c>
      <c r="D38" s="10">
        <v>206</v>
      </c>
      <c r="E38" s="11" t="s">
        <v>128</v>
      </c>
      <c r="F38" s="12">
        <v>0</v>
      </c>
      <c r="G38" s="56">
        <v>175</v>
      </c>
      <c r="H38" s="79">
        <f>H37+F38-G38</f>
        <v>363097.18000000005</v>
      </c>
    </row>
    <row r="39" spans="2:9" ht="16.5" x14ac:dyDescent="0.2">
      <c r="B39" s="69"/>
      <c r="C39" s="115" t="s">
        <v>25</v>
      </c>
      <c r="D39" s="116"/>
      <c r="E39" s="117"/>
      <c r="F39" s="78">
        <f>SUM(F20:F38)</f>
        <v>0</v>
      </c>
      <c r="G39" s="78">
        <f>SUM(G20:G38)</f>
        <v>109499.32</v>
      </c>
      <c r="H39" s="73">
        <f>H38</f>
        <v>363097.18000000005</v>
      </c>
      <c r="I39" t="s">
        <v>30</v>
      </c>
    </row>
    <row r="40" spans="2:9" x14ac:dyDescent="0.2">
      <c r="H40" s="50"/>
    </row>
    <row r="41" spans="2:9" x14ac:dyDescent="0.2">
      <c r="H41" s="50"/>
    </row>
    <row r="42" spans="2:9" x14ac:dyDescent="0.2">
      <c r="H42" s="50"/>
    </row>
    <row r="46" spans="2:9" x14ac:dyDescent="0.2">
      <c r="C46" s="34"/>
      <c r="D46" s="34"/>
      <c r="E46" s="102"/>
      <c r="F46" s="102"/>
    </row>
    <row r="47" spans="2:9" ht="15.75" x14ac:dyDescent="0.25">
      <c r="C47" s="47"/>
      <c r="E47" s="118" t="s">
        <v>100</v>
      </c>
      <c r="F47" s="118"/>
    </row>
    <row r="48" spans="2:9" ht="15.75" x14ac:dyDescent="0.25">
      <c r="C48" s="48"/>
      <c r="E48" s="103" t="s">
        <v>26</v>
      </c>
      <c r="F48" s="103"/>
    </row>
  </sheetData>
  <mergeCells count="13">
    <mergeCell ref="C39:E39"/>
    <mergeCell ref="E46:F46"/>
    <mergeCell ref="E47:F47"/>
    <mergeCell ref="E48:F4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5"/>
  <sheetViews>
    <sheetView topLeftCell="A15" zoomScaleNormal="100" workbookViewId="0">
      <selection activeCell="H45" sqref="H4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t="12.75" hidden="1" customHeight="1" x14ac:dyDescent="0.2">
      <c r="B10" s="104"/>
      <c r="C10" s="104"/>
      <c r="D10" s="104"/>
      <c r="E10" s="104"/>
      <c r="F10" s="104"/>
      <c r="G10" s="104"/>
      <c r="H10" s="104"/>
    </row>
    <row r="11" spans="2:8" ht="12.75" hidden="1" customHeight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2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136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06"/>
      <c r="C17" s="119" t="s">
        <v>23</v>
      </c>
      <c r="D17" s="109"/>
      <c r="E17" s="109"/>
      <c r="F17" s="109">
        <v>103800735</v>
      </c>
      <c r="G17" s="109"/>
      <c r="H17" s="110"/>
    </row>
    <row r="18" spans="2:13" ht="16.5" customHeight="1" x14ac:dyDescent="0.2">
      <c r="B18" s="107"/>
      <c r="C18" s="120"/>
      <c r="D18" s="121"/>
      <c r="E18" s="35"/>
      <c r="F18" s="122" t="s">
        <v>24</v>
      </c>
      <c r="G18" s="121"/>
      <c r="H18" s="36">
        <v>363097.18</v>
      </c>
      <c r="J18" s="49"/>
    </row>
    <row r="19" spans="2:13" ht="33.75" customHeight="1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44530</v>
      </c>
      <c r="D22" s="10">
        <v>206</v>
      </c>
      <c r="E22" s="11" t="s">
        <v>128</v>
      </c>
      <c r="F22" s="12">
        <v>0</v>
      </c>
      <c r="G22" s="56">
        <v>175</v>
      </c>
      <c r="H22" s="42">
        <v>363097.18</v>
      </c>
      <c r="I22" s="65"/>
    </row>
    <row r="23" spans="2:13" ht="16.5" x14ac:dyDescent="0.2">
      <c r="B23" s="41"/>
      <c r="C23" s="74">
        <v>44531</v>
      </c>
      <c r="D23" s="10">
        <v>1881</v>
      </c>
      <c r="E23" s="11" t="s">
        <v>126</v>
      </c>
      <c r="F23" s="12">
        <v>0</v>
      </c>
      <c r="G23" s="56">
        <v>22389.77</v>
      </c>
      <c r="H23" s="42">
        <f>H22-G23</f>
        <v>340707.41</v>
      </c>
    </row>
    <row r="24" spans="2:13" ht="16.5" x14ac:dyDescent="0.2">
      <c r="B24" s="41"/>
      <c r="C24" s="74">
        <v>44532</v>
      </c>
      <c r="D24" s="10">
        <v>1882</v>
      </c>
      <c r="E24" s="11" t="s">
        <v>131</v>
      </c>
      <c r="F24" s="12">
        <v>0</v>
      </c>
      <c r="G24" s="56">
        <v>1950</v>
      </c>
      <c r="H24" s="42">
        <f>H23-G24</f>
        <v>338757.41</v>
      </c>
    </row>
    <row r="25" spans="2:13" ht="16.5" x14ac:dyDescent="0.2">
      <c r="B25" s="41"/>
      <c r="C25" s="74">
        <v>44532</v>
      </c>
      <c r="D25" s="10">
        <v>1883</v>
      </c>
      <c r="E25" s="11" t="s">
        <v>132</v>
      </c>
      <c r="F25" s="12">
        <v>0</v>
      </c>
      <c r="G25" s="56">
        <v>1100</v>
      </c>
      <c r="H25" s="42">
        <f t="shared" ref="H25:H27" si="0">H24-G25</f>
        <v>337657.41</v>
      </c>
    </row>
    <row r="26" spans="2:13" ht="16.5" x14ac:dyDescent="0.2">
      <c r="B26" s="41"/>
      <c r="C26" s="74">
        <v>44532</v>
      </c>
      <c r="D26" s="10">
        <v>1884</v>
      </c>
      <c r="E26" s="11" t="s">
        <v>133</v>
      </c>
      <c r="F26" s="12">
        <v>0</v>
      </c>
      <c r="G26" s="56">
        <v>1350</v>
      </c>
      <c r="H26" s="42">
        <f t="shared" si="0"/>
        <v>336307.41</v>
      </c>
    </row>
    <row r="27" spans="2:13" ht="16.5" x14ac:dyDescent="0.2">
      <c r="B27" s="41"/>
      <c r="C27" s="74">
        <v>44532</v>
      </c>
      <c r="D27" s="10">
        <v>1885</v>
      </c>
      <c r="E27" s="11" t="s">
        <v>134</v>
      </c>
      <c r="F27" s="12">
        <v>0</v>
      </c>
      <c r="G27" s="56">
        <v>1350</v>
      </c>
      <c r="H27" s="42">
        <f t="shared" si="0"/>
        <v>334957.40999999997</v>
      </c>
    </row>
    <row r="28" spans="2:13" ht="15.75" customHeight="1" x14ac:dyDescent="0.2">
      <c r="B28" s="41"/>
      <c r="C28" s="74">
        <v>44532</v>
      </c>
      <c r="D28" s="10">
        <v>1886</v>
      </c>
      <c r="E28" s="11" t="s">
        <v>132</v>
      </c>
      <c r="F28" s="66">
        <v>0</v>
      </c>
      <c r="G28" s="56">
        <v>1100</v>
      </c>
      <c r="H28" s="42">
        <f>H27+F28-G28</f>
        <v>333857.40999999997</v>
      </c>
    </row>
    <row r="29" spans="2:13" ht="15.75" customHeight="1" x14ac:dyDescent="0.2">
      <c r="B29" s="41"/>
      <c r="C29" s="74">
        <v>44539</v>
      </c>
      <c r="D29" s="10">
        <v>1887</v>
      </c>
      <c r="E29" s="11" t="s">
        <v>129</v>
      </c>
      <c r="F29" s="66"/>
      <c r="G29" s="56">
        <v>0</v>
      </c>
      <c r="H29" s="42">
        <f t="shared" ref="H29:H34" si="1">H28+F29-G29</f>
        <v>333857.40999999997</v>
      </c>
    </row>
    <row r="30" spans="2:13" ht="15.75" customHeight="1" x14ac:dyDescent="0.2">
      <c r="B30" s="41"/>
      <c r="C30" s="74">
        <v>44539</v>
      </c>
      <c r="D30" s="10">
        <v>1888</v>
      </c>
      <c r="E30" s="11" t="s">
        <v>129</v>
      </c>
      <c r="F30" s="66"/>
      <c r="G30" s="56">
        <v>3088.8</v>
      </c>
      <c r="H30" s="42">
        <f t="shared" si="1"/>
        <v>330768.61</v>
      </c>
    </row>
    <row r="31" spans="2:13" ht="15.75" customHeight="1" x14ac:dyDescent="0.2">
      <c r="B31" s="41"/>
      <c r="C31" s="74">
        <v>44540</v>
      </c>
      <c r="D31" s="10">
        <v>1889</v>
      </c>
      <c r="E31" s="11" t="s">
        <v>127</v>
      </c>
      <c r="F31" s="66"/>
      <c r="G31" s="56">
        <v>6075</v>
      </c>
      <c r="H31" s="42">
        <f t="shared" si="1"/>
        <v>324693.61</v>
      </c>
    </row>
    <row r="32" spans="2:13" ht="15.75" customHeight="1" x14ac:dyDescent="0.2">
      <c r="B32" s="41"/>
      <c r="C32" s="74">
        <v>44547</v>
      </c>
      <c r="D32" s="10">
        <v>1890</v>
      </c>
      <c r="E32" s="11" t="s">
        <v>126</v>
      </c>
      <c r="F32" s="66"/>
      <c r="G32" s="56">
        <v>0</v>
      </c>
      <c r="H32" s="42">
        <f>H31+F32-G32</f>
        <v>324693.61</v>
      </c>
    </row>
    <row r="33" spans="2:9" ht="15.75" customHeight="1" x14ac:dyDescent="0.2">
      <c r="B33" s="41"/>
      <c r="C33" s="74">
        <v>44547</v>
      </c>
      <c r="D33" s="10">
        <v>1891</v>
      </c>
      <c r="E33" s="11" t="s">
        <v>126</v>
      </c>
      <c r="F33" s="66"/>
      <c r="G33" s="56">
        <v>22416.14</v>
      </c>
      <c r="H33" s="42">
        <f t="shared" si="1"/>
        <v>302277.46999999997</v>
      </c>
    </row>
    <row r="34" spans="2:9" ht="15.75" customHeight="1" x14ac:dyDescent="0.2">
      <c r="B34" s="41"/>
      <c r="C34" s="74">
        <v>44551</v>
      </c>
      <c r="D34" s="10">
        <v>208</v>
      </c>
      <c r="E34" s="11" t="s">
        <v>137</v>
      </c>
      <c r="F34" s="66"/>
      <c r="G34" s="56">
        <v>500</v>
      </c>
      <c r="H34" s="42">
        <f t="shared" si="1"/>
        <v>301777.46999999997</v>
      </c>
    </row>
    <row r="35" spans="2:9" ht="15.75" customHeight="1" x14ac:dyDescent="0.2">
      <c r="B35" s="41"/>
      <c r="C35" s="74">
        <v>44561</v>
      </c>
      <c r="D35" s="10">
        <v>207</v>
      </c>
      <c r="E35" s="11" t="s">
        <v>135</v>
      </c>
      <c r="F35" s="66"/>
      <c r="G35" s="56">
        <v>175</v>
      </c>
      <c r="H35" s="42">
        <f>H34+F35-G35</f>
        <v>301602.46999999997</v>
      </c>
    </row>
    <row r="36" spans="2:9" ht="16.5" x14ac:dyDescent="0.2">
      <c r="B36" s="69"/>
      <c r="C36" s="115" t="s">
        <v>25</v>
      </c>
      <c r="D36" s="116"/>
      <c r="E36" s="117"/>
      <c r="F36" s="81">
        <f>SUM(F20:F35)</f>
        <v>0</v>
      </c>
      <c r="G36" s="81">
        <f>SUM(G20:G35)</f>
        <v>61669.71</v>
      </c>
      <c r="H36" s="73">
        <f>H35</f>
        <v>301602.46999999997</v>
      </c>
      <c r="I36" t="s">
        <v>30</v>
      </c>
    </row>
    <row r="37" spans="2:9" x14ac:dyDescent="0.2">
      <c r="H37" s="50"/>
    </row>
    <row r="38" spans="2:9" x14ac:dyDescent="0.2">
      <c r="H38" s="50"/>
    </row>
    <row r="39" spans="2:9" x14ac:dyDescent="0.2">
      <c r="H39" s="50"/>
    </row>
    <row r="43" spans="2:9" x14ac:dyDescent="0.2">
      <c r="C43" s="34"/>
      <c r="D43" s="34"/>
      <c r="E43" s="102"/>
      <c r="F43" s="102"/>
    </row>
    <row r="44" spans="2:9" ht="15.75" x14ac:dyDescent="0.25">
      <c r="C44" s="47"/>
      <c r="E44" s="118" t="s">
        <v>100</v>
      </c>
      <c r="F44" s="118"/>
    </row>
    <row r="45" spans="2:9" ht="15.75" x14ac:dyDescent="0.25">
      <c r="C45" s="48"/>
      <c r="E45" s="103" t="s">
        <v>26</v>
      </c>
      <c r="F45" s="103"/>
    </row>
  </sheetData>
  <mergeCells count="13">
    <mergeCell ref="C36:E36"/>
    <mergeCell ref="E43:F43"/>
    <mergeCell ref="E44:F44"/>
    <mergeCell ref="E45:F4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6"/>
  <sheetViews>
    <sheetView zoomScaleNormal="100" workbookViewId="0">
      <selection activeCell="I35" sqref="I3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t="12.75" hidden="1" customHeight="1" x14ac:dyDescent="0.2">
      <c r="B10" s="104"/>
      <c r="C10" s="104"/>
      <c r="D10" s="104"/>
      <c r="E10" s="104"/>
      <c r="F10" s="104"/>
      <c r="G10" s="104"/>
      <c r="H10" s="104"/>
    </row>
    <row r="11" spans="2:8" ht="12.75" hidden="1" customHeight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138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142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06"/>
      <c r="C17" s="119" t="s">
        <v>23</v>
      </c>
      <c r="D17" s="109"/>
      <c r="E17" s="109"/>
      <c r="F17" s="109">
        <v>103800735</v>
      </c>
      <c r="G17" s="109"/>
      <c r="H17" s="110"/>
    </row>
    <row r="18" spans="2:10" ht="16.5" customHeight="1" x14ac:dyDescent="0.2">
      <c r="B18" s="107"/>
      <c r="C18" s="120"/>
      <c r="D18" s="121"/>
      <c r="E18" s="35"/>
      <c r="F18" s="122" t="s">
        <v>24</v>
      </c>
      <c r="G18" s="121"/>
      <c r="H18" s="36">
        <v>253610.28</v>
      </c>
      <c r="J18" s="49"/>
    </row>
    <row r="19" spans="2:10" ht="33.75" customHeight="1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0" ht="16.5" x14ac:dyDescent="0.2">
      <c r="B20" s="41"/>
      <c r="C20" s="74"/>
      <c r="D20" s="10"/>
      <c r="E20" s="11"/>
      <c r="F20" s="12">
        <v>0</v>
      </c>
      <c r="G20" s="56">
        <v>0</v>
      </c>
      <c r="H20" s="42">
        <v>253610.28</v>
      </c>
      <c r="I20" s="65"/>
    </row>
    <row r="21" spans="2:10" ht="16.5" x14ac:dyDescent="0.2">
      <c r="B21" s="41"/>
      <c r="C21" s="74">
        <v>44614</v>
      </c>
      <c r="D21" s="10">
        <v>1898</v>
      </c>
      <c r="E21" s="11" t="s">
        <v>141</v>
      </c>
      <c r="F21" s="12">
        <v>0</v>
      </c>
      <c r="G21" s="56">
        <v>11654.28</v>
      </c>
      <c r="H21" s="42">
        <f>H20-G21</f>
        <v>241956</v>
      </c>
    </row>
    <row r="22" spans="2:10" ht="16.5" x14ac:dyDescent="0.2">
      <c r="B22" s="41"/>
      <c r="C22" s="74">
        <v>44620</v>
      </c>
      <c r="D22" s="10">
        <v>210</v>
      </c>
      <c r="E22" s="11" t="s">
        <v>139</v>
      </c>
      <c r="F22" s="12">
        <v>0</v>
      </c>
      <c r="G22" s="56">
        <v>175</v>
      </c>
      <c r="H22" s="42">
        <f>H21-G22</f>
        <v>241781</v>
      </c>
    </row>
    <row r="23" spans="2:10" ht="16.5" x14ac:dyDescent="0.2">
      <c r="B23" s="41"/>
      <c r="C23" s="74">
        <v>44620</v>
      </c>
      <c r="D23" s="10">
        <v>1899</v>
      </c>
      <c r="E23" s="11" t="s">
        <v>140</v>
      </c>
      <c r="F23" s="12">
        <v>0</v>
      </c>
      <c r="G23" s="56">
        <v>0</v>
      </c>
      <c r="H23" s="42">
        <f t="shared" ref="H23:H25" si="0">H22-G23</f>
        <v>241781</v>
      </c>
    </row>
    <row r="24" spans="2:10" ht="16.5" x14ac:dyDescent="0.2">
      <c r="B24" s="41"/>
      <c r="C24" s="74">
        <v>44620</v>
      </c>
      <c r="D24" s="10">
        <v>1900</v>
      </c>
      <c r="E24" s="11" t="s">
        <v>140</v>
      </c>
      <c r="F24" s="12">
        <v>0</v>
      </c>
      <c r="G24" s="56">
        <v>0</v>
      </c>
      <c r="H24" s="42">
        <f t="shared" si="0"/>
        <v>241781</v>
      </c>
    </row>
    <row r="25" spans="2:10" ht="16.5" x14ac:dyDescent="0.2">
      <c r="B25" s="41"/>
      <c r="C25" s="74">
        <v>44620</v>
      </c>
      <c r="D25" s="10">
        <v>1901</v>
      </c>
      <c r="E25" s="11" t="s">
        <v>140</v>
      </c>
      <c r="F25" s="12">
        <v>0</v>
      </c>
      <c r="G25" s="56">
        <v>0</v>
      </c>
      <c r="H25" s="42">
        <f t="shared" si="0"/>
        <v>241781</v>
      </c>
    </row>
    <row r="26" spans="2:10" ht="15.75" customHeight="1" x14ac:dyDescent="0.2">
      <c r="B26" s="41"/>
      <c r="C26" s="74">
        <v>44620</v>
      </c>
      <c r="D26" s="10">
        <v>1902</v>
      </c>
      <c r="E26" s="11" t="s">
        <v>140</v>
      </c>
      <c r="F26" s="66">
        <v>0</v>
      </c>
      <c r="G26" s="56">
        <v>18238.740000000002</v>
      </c>
      <c r="H26" s="42">
        <f>H25+F26-G26</f>
        <v>223542.26</v>
      </c>
    </row>
    <row r="27" spans="2:10" ht="16.5" x14ac:dyDescent="0.2">
      <c r="B27" s="69"/>
      <c r="C27" s="115" t="s">
        <v>25</v>
      </c>
      <c r="D27" s="116"/>
      <c r="E27" s="117"/>
      <c r="F27" s="82">
        <f>SUM(F20:F26)</f>
        <v>0</v>
      </c>
      <c r="G27" s="82">
        <f>SUM(G20:G26)</f>
        <v>30068.020000000004</v>
      </c>
      <c r="H27" s="73">
        <f>H26</f>
        <v>223542.26</v>
      </c>
      <c r="I27" t="s">
        <v>30</v>
      </c>
    </row>
    <row r="28" spans="2:10" x14ac:dyDescent="0.2">
      <c r="H28" s="50"/>
    </row>
    <row r="29" spans="2:10" x14ac:dyDescent="0.2">
      <c r="H29" s="50"/>
    </row>
    <row r="30" spans="2:10" x14ac:dyDescent="0.2">
      <c r="H30" s="50"/>
    </row>
    <row r="34" spans="3:6" x14ac:dyDescent="0.2">
      <c r="C34" s="34"/>
      <c r="D34" s="34"/>
      <c r="E34" s="102"/>
      <c r="F34" s="102"/>
    </row>
    <row r="35" spans="3:6" ht="15.75" x14ac:dyDescent="0.25">
      <c r="C35" s="47"/>
      <c r="E35" s="118" t="s">
        <v>100</v>
      </c>
      <c r="F35" s="118"/>
    </row>
    <row r="36" spans="3:6" ht="15.75" x14ac:dyDescent="0.25">
      <c r="C36" s="48"/>
      <c r="E36" s="103" t="s">
        <v>26</v>
      </c>
      <c r="F36" s="103"/>
    </row>
  </sheetData>
  <mergeCells count="13">
    <mergeCell ref="C27:E27"/>
    <mergeCell ref="E34:F34"/>
    <mergeCell ref="E35:F35"/>
    <mergeCell ref="E36:F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8"/>
  <sheetViews>
    <sheetView zoomScaleNormal="100" workbookViewId="0">
      <selection activeCell="H22" sqref="H22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t="12.75" hidden="1" customHeight="1" x14ac:dyDescent="0.2">
      <c r="B10" s="104"/>
      <c r="C10" s="104"/>
      <c r="D10" s="104"/>
      <c r="E10" s="104"/>
      <c r="F10" s="104"/>
      <c r="G10" s="104"/>
      <c r="H10" s="104"/>
    </row>
    <row r="11" spans="2:8" ht="12.75" hidden="1" customHeight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138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146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06"/>
      <c r="C17" s="119" t="s">
        <v>23</v>
      </c>
      <c r="D17" s="109"/>
      <c r="E17" s="109"/>
      <c r="F17" s="109">
        <v>103800735</v>
      </c>
      <c r="G17" s="109"/>
      <c r="H17" s="110"/>
    </row>
    <row r="18" spans="2:10" ht="16.5" customHeight="1" x14ac:dyDescent="0.2">
      <c r="B18" s="107"/>
      <c r="C18" s="120"/>
      <c r="D18" s="121"/>
      <c r="E18" s="35"/>
      <c r="F18" s="122" t="s">
        <v>24</v>
      </c>
      <c r="G18" s="121"/>
      <c r="H18" s="36">
        <v>223542.26</v>
      </c>
      <c r="J18" s="49"/>
    </row>
    <row r="19" spans="2:10" ht="33.75" customHeight="1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0" ht="16.5" x14ac:dyDescent="0.2">
      <c r="B20" s="41"/>
      <c r="C20" s="74"/>
      <c r="D20" s="10"/>
      <c r="E20" s="11"/>
      <c r="F20" s="12">
        <v>0</v>
      </c>
      <c r="G20" s="56">
        <v>0</v>
      </c>
      <c r="H20" s="42">
        <v>223542.26</v>
      </c>
      <c r="I20" s="65"/>
    </row>
    <row r="21" spans="2:10" ht="16.5" x14ac:dyDescent="0.2">
      <c r="B21" s="41"/>
      <c r="C21" s="74">
        <v>44634</v>
      </c>
      <c r="D21" s="10">
        <v>1903</v>
      </c>
      <c r="E21" s="11" t="s">
        <v>143</v>
      </c>
      <c r="F21" s="12">
        <v>0</v>
      </c>
      <c r="G21" s="56">
        <v>6177.6</v>
      </c>
      <c r="H21" s="42">
        <f t="shared" ref="H21:H27" si="0">H20-G21</f>
        <v>217364.66</v>
      </c>
    </row>
    <row r="22" spans="2:10" ht="16.5" x14ac:dyDescent="0.2">
      <c r="B22" s="41"/>
      <c r="C22" s="74">
        <v>44634</v>
      </c>
      <c r="D22" s="10">
        <v>1904</v>
      </c>
      <c r="E22" s="11" t="s">
        <v>144</v>
      </c>
      <c r="F22" s="12">
        <v>0</v>
      </c>
      <c r="G22" s="56">
        <v>0</v>
      </c>
      <c r="H22" s="42">
        <f t="shared" si="0"/>
        <v>217364.66</v>
      </c>
    </row>
    <row r="23" spans="2:10" ht="16.5" x14ac:dyDescent="0.2">
      <c r="B23" s="41"/>
      <c r="C23" s="74">
        <v>44634</v>
      </c>
      <c r="D23" s="10">
        <v>1905</v>
      </c>
      <c r="E23" s="11" t="s">
        <v>109</v>
      </c>
      <c r="F23" s="12">
        <v>0</v>
      </c>
      <c r="G23" s="56">
        <v>13211</v>
      </c>
      <c r="H23" s="42">
        <f t="shared" si="0"/>
        <v>204153.66</v>
      </c>
    </row>
    <row r="24" spans="2:10" ht="16.5" x14ac:dyDescent="0.2">
      <c r="B24" s="41"/>
      <c r="C24" s="74">
        <v>44634</v>
      </c>
      <c r="D24" s="10">
        <v>1906</v>
      </c>
      <c r="E24" s="11" t="s">
        <v>144</v>
      </c>
      <c r="F24" s="12">
        <v>0</v>
      </c>
      <c r="G24" s="56">
        <v>14913.36</v>
      </c>
      <c r="H24" s="42">
        <f t="shared" si="0"/>
        <v>189240.3</v>
      </c>
    </row>
    <row r="25" spans="2:10" ht="16.5" x14ac:dyDescent="0.2">
      <c r="B25" s="41"/>
      <c r="C25" s="74">
        <v>44637</v>
      </c>
      <c r="D25" s="10">
        <v>1907</v>
      </c>
      <c r="E25" s="11" t="s">
        <v>140</v>
      </c>
      <c r="F25" s="12">
        <v>0</v>
      </c>
      <c r="G25" s="56">
        <v>23469.67</v>
      </c>
      <c r="H25" s="42">
        <f t="shared" si="0"/>
        <v>165770.63</v>
      </c>
    </row>
    <row r="26" spans="2:10" ht="16.5" x14ac:dyDescent="0.2">
      <c r="B26" s="41"/>
      <c r="C26" s="74">
        <v>44642</v>
      </c>
      <c r="D26" s="10">
        <v>1908</v>
      </c>
      <c r="E26" s="11" t="s">
        <v>117</v>
      </c>
      <c r="F26" s="12">
        <v>0</v>
      </c>
      <c r="G26" s="56">
        <v>800</v>
      </c>
      <c r="H26" s="42">
        <f t="shared" si="0"/>
        <v>164970.63</v>
      </c>
    </row>
    <row r="27" spans="2:10" ht="16.5" x14ac:dyDescent="0.2">
      <c r="B27" s="41"/>
      <c r="C27" s="74">
        <v>44650</v>
      </c>
      <c r="D27" s="10">
        <v>1909</v>
      </c>
      <c r="E27" s="11" t="s">
        <v>32</v>
      </c>
      <c r="F27" s="12"/>
      <c r="G27" s="56">
        <v>11350.25</v>
      </c>
      <c r="H27" s="42">
        <f t="shared" si="0"/>
        <v>153620.38</v>
      </c>
    </row>
    <row r="28" spans="2:10" ht="15.75" customHeight="1" x14ac:dyDescent="0.2">
      <c r="B28" s="41"/>
      <c r="C28" s="74">
        <v>44651</v>
      </c>
      <c r="D28" s="10">
        <v>211</v>
      </c>
      <c r="E28" s="11" t="s">
        <v>145</v>
      </c>
      <c r="F28" s="66">
        <v>0</v>
      </c>
      <c r="G28" s="56">
        <v>175</v>
      </c>
      <c r="H28" s="42">
        <f>H27+F28-G28</f>
        <v>153445.38</v>
      </c>
    </row>
    <row r="29" spans="2:10" ht="16.5" x14ac:dyDescent="0.2">
      <c r="B29" s="69"/>
      <c r="C29" s="115" t="s">
        <v>25</v>
      </c>
      <c r="D29" s="116"/>
      <c r="E29" s="117"/>
      <c r="F29" s="83">
        <f>SUM(F20:F28)</f>
        <v>0</v>
      </c>
      <c r="G29" s="83">
        <f>SUM(G20:G28)</f>
        <v>70096.88</v>
      </c>
      <c r="H29" s="73">
        <f>H28</f>
        <v>153445.38</v>
      </c>
      <c r="I29" t="s">
        <v>30</v>
      </c>
    </row>
    <row r="30" spans="2:10" x14ac:dyDescent="0.2">
      <c r="H30" s="50"/>
    </row>
    <row r="31" spans="2:10" x14ac:dyDescent="0.2">
      <c r="H31" s="50"/>
    </row>
    <row r="32" spans="2:10" x14ac:dyDescent="0.2">
      <c r="H32" s="50"/>
    </row>
    <row r="36" spans="3:6" x14ac:dyDescent="0.2">
      <c r="C36" s="34"/>
      <c r="D36" s="34"/>
      <c r="E36" s="102"/>
      <c r="F36" s="102"/>
    </row>
    <row r="37" spans="3:6" ht="15.75" x14ac:dyDescent="0.25">
      <c r="C37" s="47"/>
      <c r="E37" s="118" t="s">
        <v>100</v>
      </c>
      <c r="F37" s="118"/>
    </row>
    <row r="38" spans="3:6" ht="15.75" x14ac:dyDescent="0.25">
      <c r="C38" s="48"/>
      <c r="E38" s="103" t="s">
        <v>26</v>
      </c>
      <c r="F38" s="103"/>
    </row>
  </sheetData>
  <mergeCells count="13">
    <mergeCell ref="C29:E29"/>
    <mergeCell ref="E36:F36"/>
    <mergeCell ref="E37:F37"/>
    <mergeCell ref="E38:F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4"/>
  <sheetViews>
    <sheetView topLeftCell="A12" zoomScaleNormal="100" workbookViewId="0">
      <selection activeCell="J30" sqref="J30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t="12.75" hidden="1" customHeight="1" x14ac:dyDescent="0.2">
      <c r="B10" s="104"/>
      <c r="C10" s="104"/>
      <c r="D10" s="104"/>
      <c r="E10" s="104"/>
      <c r="F10" s="104"/>
      <c r="G10" s="104"/>
      <c r="H10" s="104"/>
    </row>
    <row r="11" spans="2:8" ht="12.75" hidden="1" customHeight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138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148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06"/>
      <c r="C17" s="119" t="s">
        <v>23</v>
      </c>
      <c r="D17" s="109"/>
      <c r="E17" s="109"/>
      <c r="F17" s="109">
        <v>103800735</v>
      </c>
      <c r="G17" s="109"/>
      <c r="H17" s="110"/>
    </row>
    <row r="18" spans="2:10" ht="16.5" customHeight="1" x14ac:dyDescent="0.2">
      <c r="B18" s="107"/>
      <c r="C18" s="120"/>
      <c r="D18" s="121"/>
      <c r="E18" s="35"/>
      <c r="F18" s="122" t="s">
        <v>24</v>
      </c>
      <c r="G18" s="121"/>
      <c r="H18" s="36">
        <v>153445.38</v>
      </c>
      <c r="J18" s="49"/>
    </row>
    <row r="19" spans="2:10" ht="33.75" customHeight="1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0" ht="16.5" x14ac:dyDescent="0.2">
      <c r="B20" s="41"/>
      <c r="C20" s="74"/>
      <c r="D20" s="10"/>
      <c r="E20" s="11"/>
      <c r="F20" s="12">
        <v>0</v>
      </c>
      <c r="G20" s="56">
        <v>0</v>
      </c>
      <c r="H20" s="42">
        <v>153445.38</v>
      </c>
      <c r="I20" s="65"/>
    </row>
    <row r="21" spans="2:10" ht="16.5" x14ac:dyDescent="0.2">
      <c r="B21" s="41"/>
      <c r="C21" s="74">
        <v>44650</v>
      </c>
      <c r="D21" s="10">
        <v>1909</v>
      </c>
      <c r="E21" s="11" t="s">
        <v>32</v>
      </c>
      <c r="F21" s="12"/>
      <c r="G21" s="56">
        <v>0</v>
      </c>
      <c r="H21" s="42">
        <f>G20-G21</f>
        <v>0</v>
      </c>
    </row>
    <row r="22" spans="2:10" ht="16.5" x14ac:dyDescent="0.2">
      <c r="B22" s="41"/>
      <c r="C22" s="74">
        <v>44651</v>
      </c>
      <c r="D22" s="10">
        <v>211</v>
      </c>
      <c r="E22" s="11" t="s">
        <v>147</v>
      </c>
      <c r="F22" s="12"/>
      <c r="G22" s="56">
        <v>0</v>
      </c>
      <c r="H22" s="42">
        <f>H20-G21</f>
        <v>153445.38</v>
      </c>
    </row>
    <row r="23" spans="2:10" ht="16.5" x14ac:dyDescent="0.2">
      <c r="B23" s="41"/>
      <c r="C23" s="74">
        <v>44679</v>
      </c>
      <c r="D23" s="10">
        <v>1910</v>
      </c>
      <c r="E23" s="11" t="s">
        <v>32</v>
      </c>
      <c r="F23" s="12"/>
      <c r="G23" s="56">
        <v>0</v>
      </c>
      <c r="H23" s="42">
        <f>H22-G23</f>
        <v>153445.38</v>
      </c>
    </row>
    <row r="24" spans="2:10" ht="16.5" x14ac:dyDescent="0.2">
      <c r="B24" s="41"/>
      <c r="C24" s="74">
        <v>44680</v>
      </c>
      <c r="D24" s="10">
        <v>1911</v>
      </c>
      <c r="E24" s="11" t="s">
        <v>32</v>
      </c>
      <c r="F24" s="12"/>
      <c r="G24" s="56">
        <v>10502.09</v>
      </c>
      <c r="H24" s="42">
        <f>H23-G24</f>
        <v>142943.29</v>
      </c>
    </row>
    <row r="25" spans="2:10" ht="16.5" x14ac:dyDescent="0.2">
      <c r="B25" s="69"/>
      <c r="C25" s="115" t="s">
        <v>25</v>
      </c>
      <c r="D25" s="116"/>
      <c r="E25" s="117"/>
      <c r="F25" s="84">
        <f>SUM(F20:F24)</f>
        <v>0</v>
      </c>
      <c r="G25" s="84">
        <f>SUM(G20:G24)</f>
        <v>10502.09</v>
      </c>
      <c r="H25" s="73">
        <f>H24</f>
        <v>142943.29</v>
      </c>
      <c r="I25" t="s">
        <v>30</v>
      </c>
    </row>
    <row r="26" spans="2:10" x14ac:dyDescent="0.2">
      <c r="H26" s="50"/>
    </row>
    <row r="27" spans="2:10" x14ac:dyDescent="0.2">
      <c r="H27" s="50"/>
    </row>
    <row r="28" spans="2:10" x14ac:dyDescent="0.2">
      <c r="H28" s="50"/>
    </row>
    <row r="32" spans="2:10" x14ac:dyDescent="0.2">
      <c r="C32" s="34"/>
      <c r="D32" s="34"/>
      <c r="E32" s="102"/>
      <c r="F32" s="102"/>
    </row>
    <row r="33" spans="3:6" ht="15.75" x14ac:dyDescent="0.25">
      <c r="C33" s="47"/>
      <c r="E33" s="118" t="s">
        <v>100</v>
      </c>
      <c r="F33" s="118"/>
    </row>
    <row r="34" spans="3:6" ht="15.75" x14ac:dyDescent="0.25">
      <c r="C34" s="48"/>
      <c r="E34" s="103" t="s">
        <v>26</v>
      </c>
      <c r="F34" s="103"/>
    </row>
  </sheetData>
  <mergeCells count="13">
    <mergeCell ref="C25:E25"/>
    <mergeCell ref="E32:F32"/>
    <mergeCell ref="E33:F33"/>
    <mergeCell ref="E34:F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5"/>
  <sheetViews>
    <sheetView zoomScaleNormal="100" workbookViewId="0">
      <selection activeCell="H25" sqref="H2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t="12.75" hidden="1" customHeight="1" x14ac:dyDescent="0.2">
      <c r="B10" s="104"/>
      <c r="C10" s="104"/>
      <c r="D10" s="104"/>
      <c r="E10" s="104"/>
      <c r="F10" s="104"/>
      <c r="G10" s="104"/>
      <c r="H10" s="104"/>
    </row>
    <row r="11" spans="2:8" ht="12.75" hidden="1" customHeight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138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151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06"/>
      <c r="C17" s="119" t="s">
        <v>23</v>
      </c>
      <c r="D17" s="109"/>
      <c r="E17" s="109"/>
      <c r="F17" s="109">
        <v>103800735</v>
      </c>
      <c r="G17" s="109"/>
      <c r="H17" s="110"/>
    </row>
    <row r="18" spans="2:10" ht="16.5" customHeight="1" x14ac:dyDescent="0.2">
      <c r="B18" s="107"/>
      <c r="C18" s="120"/>
      <c r="D18" s="121"/>
      <c r="E18" s="35"/>
      <c r="F18" s="122" t="s">
        <v>24</v>
      </c>
      <c r="G18" s="121"/>
      <c r="H18" s="36">
        <v>142943.29</v>
      </c>
      <c r="J18" s="49"/>
    </row>
    <row r="19" spans="2:10" ht="33.75" customHeight="1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0" ht="16.5" x14ac:dyDescent="0.2">
      <c r="B20" s="41"/>
      <c r="C20" s="74">
        <v>44680</v>
      </c>
      <c r="D20" s="10">
        <v>1911</v>
      </c>
      <c r="E20" s="11" t="s">
        <v>32</v>
      </c>
      <c r="F20" s="12">
        <v>0</v>
      </c>
      <c r="G20" s="56">
        <v>10502.09</v>
      </c>
      <c r="H20" s="42">
        <v>142943.29</v>
      </c>
      <c r="I20" s="65"/>
    </row>
    <row r="21" spans="2:10" ht="16.5" x14ac:dyDescent="0.2">
      <c r="B21" s="41"/>
      <c r="C21" s="74">
        <v>44686</v>
      </c>
      <c r="D21" s="10">
        <v>1912</v>
      </c>
      <c r="E21" s="11" t="s">
        <v>82</v>
      </c>
      <c r="F21" s="12"/>
      <c r="G21" s="56">
        <v>19393.009999999998</v>
      </c>
      <c r="H21" s="42">
        <f>H20-G21</f>
        <v>123550.28000000001</v>
      </c>
    </row>
    <row r="22" spans="2:10" ht="16.5" x14ac:dyDescent="0.2">
      <c r="B22" s="41"/>
      <c r="C22" s="74">
        <v>44693</v>
      </c>
      <c r="D22" s="10">
        <v>1913</v>
      </c>
      <c r="E22" s="11" t="s">
        <v>149</v>
      </c>
      <c r="F22" s="12"/>
      <c r="G22" s="56">
        <v>49780</v>
      </c>
      <c r="H22" s="42">
        <f>H21-G22</f>
        <v>73770.280000000013</v>
      </c>
    </row>
    <row r="23" spans="2:10" ht="16.5" x14ac:dyDescent="0.2">
      <c r="B23" s="41"/>
      <c r="C23" s="74">
        <v>44700</v>
      </c>
      <c r="D23" s="10">
        <v>1914</v>
      </c>
      <c r="E23" s="11" t="s">
        <v>150</v>
      </c>
      <c r="F23" s="12"/>
      <c r="G23" s="56">
        <v>3050</v>
      </c>
      <c r="H23" s="42">
        <f>H22-G23</f>
        <v>70720.280000000013</v>
      </c>
    </row>
    <row r="24" spans="2:10" ht="16.5" x14ac:dyDescent="0.2">
      <c r="B24" s="41"/>
      <c r="C24" s="74">
        <v>44700</v>
      </c>
      <c r="D24" s="10">
        <v>1915</v>
      </c>
      <c r="E24" s="11" t="s">
        <v>50</v>
      </c>
      <c r="F24" s="12"/>
      <c r="G24" s="56">
        <v>1100</v>
      </c>
      <c r="H24" s="42">
        <f>H23-G24</f>
        <v>69620.280000000013</v>
      </c>
    </row>
    <row r="25" spans="2:10" ht="16.5" x14ac:dyDescent="0.2">
      <c r="B25" s="41"/>
      <c r="C25" s="74">
        <v>44704</v>
      </c>
      <c r="D25" s="10">
        <v>1916</v>
      </c>
      <c r="E25" s="11" t="s">
        <v>82</v>
      </c>
      <c r="F25" s="12"/>
      <c r="G25" s="56">
        <v>23364.400000000001</v>
      </c>
      <c r="H25" s="42">
        <f>H24-G25</f>
        <v>46255.880000000012</v>
      </c>
    </row>
    <row r="26" spans="2:10" ht="16.5" x14ac:dyDescent="0.2">
      <c r="B26" s="69"/>
      <c r="C26" s="115" t="s">
        <v>25</v>
      </c>
      <c r="D26" s="116"/>
      <c r="E26" s="117"/>
      <c r="F26" s="85">
        <f>SUM(F20:F25)</f>
        <v>0</v>
      </c>
      <c r="G26" s="85">
        <f>SUM(G20:G25)</f>
        <v>107189.5</v>
      </c>
      <c r="H26" s="73">
        <f>H25</f>
        <v>46255.880000000012</v>
      </c>
      <c r="I26" t="s">
        <v>30</v>
      </c>
    </row>
    <row r="27" spans="2:10" x14ac:dyDescent="0.2">
      <c r="H27" s="50"/>
    </row>
    <row r="28" spans="2:10" x14ac:dyDescent="0.2">
      <c r="H28" s="50"/>
    </row>
    <row r="29" spans="2:10" x14ac:dyDescent="0.2">
      <c r="H29" s="50"/>
    </row>
    <row r="33" spans="3:6" x14ac:dyDescent="0.2">
      <c r="C33" s="34"/>
      <c r="D33" s="34"/>
      <c r="E33" s="102"/>
      <c r="F33" s="102"/>
    </row>
    <row r="34" spans="3:6" ht="15.75" x14ac:dyDescent="0.25">
      <c r="C34" s="47"/>
      <c r="E34" s="118" t="s">
        <v>100</v>
      </c>
      <c r="F34" s="118"/>
    </row>
    <row r="35" spans="3:6" ht="15.75" x14ac:dyDescent="0.25">
      <c r="C35" s="48"/>
      <c r="E35" s="103" t="s">
        <v>26</v>
      </c>
      <c r="F35" s="103"/>
    </row>
  </sheetData>
  <mergeCells count="13">
    <mergeCell ref="C26:E26"/>
    <mergeCell ref="E33:F33"/>
    <mergeCell ref="E34:F34"/>
    <mergeCell ref="E35:F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5"/>
  <sheetViews>
    <sheetView tabSelected="1" topLeftCell="A2" zoomScaleNormal="100" workbookViewId="0">
      <selection activeCell="L31" sqref="L31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style="94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t="12.75" hidden="1" customHeight="1" x14ac:dyDescent="0.2">
      <c r="B10" s="104"/>
      <c r="C10" s="104"/>
      <c r="D10" s="104"/>
      <c r="E10" s="104"/>
      <c r="F10" s="104"/>
      <c r="G10" s="104"/>
      <c r="H10" s="104"/>
    </row>
    <row r="11" spans="2:8" ht="12.75" hidden="1" customHeight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138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153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5"/>
      <c r="C17" s="128" t="s">
        <v>23</v>
      </c>
      <c r="D17" s="129"/>
      <c r="E17" s="129"/>
      <c r="F17" s="129">
        <v>103800735</v>
      </c>
      <c r="G17" s="129"/>
      <c r="H17" s="130"/>
    </row>
    <row r="18" spans="2:10" ht="16.5" customHeight="1" x14ac:dyDescent="0.2">
      <c r="B18" s="126"/>
      <c r="C18" s="131"/>
      <c r="D18" s="132"/>
      <c r="E18" s="87"/>
      <c r="F18" s="133" t="s">
        <v>24</v>
      </c>
      <c r="G18" s="134"/>
      <c r="H18" s="91">
        <v>46255.88</v>
      </c>
      <c r="J18" s="49"/>
    </row>
    <row r="19" spans="2:10" ht="33.75" customHeight="1" thickBot="1" x14ac:dyDescent="0.25">
      <c r="B19" s="127"/>
      <c r="C19" s="88" t="s">
        <v>15</v>
      </c>
      <c r="D19" s="89" t="s">
        <v>16</v>
      </c>
      <c r="E19" s="90" t="s">
        <v>17</v>
      </c>
      <c r="F19" s="93" t="s">
        <v>18</v>
      </c>
      <c r="G19" s="89" t="s">
        <v>19</v>
      </c>
      <c r="H19" s="92" t="s">
        <v>20</v>
      </c>
    </row>
    <row r="20" spans="2:10" ht="16.5" x14ac:dyDescent="0.2">
      <c r="B20" s="41"/>
      <c r="C20" s="74">
        <v>44704</v>
      </c>
      <c r="D20" s="10">
        <v>1916</v>
      </c>
      <c r="E20" s="11" t="s">
        <v>82</v>
      </c>
      <c r="F20" s="11">
        <v>0</v>
      </c>
      <c r="G20" s="56">
        <v>0</v>
      </c>
      <c r="H20" s="42">
        <v>46255.88</v>
      </c>
      <c r="I20" s="65"/>
    </row>
    <row r="21" spans="2:10" ht="16.5" x14ac:dyDescent="0.2">
      <c r="B21" s="41"/>
      <c r="C21" s="74">
        <v>44713</v>
      </c>
      <c r="D21" s="10">
        <v>1917</v>
      </c>
      <c r="E21" s="11" t="s">
        <v>111</v>
      </c>
      <c r="F21" s="11"/>
      <c r="G21" s="56">
        <v>7188.9</v>
      </c>
      <c r="H21" s="42">
        <f>H20-G21</f>
        <v>39066.979999999996</v>
      </c>
    </row>
    <row r="22" spans="2:10" ht="16.5" x14ac:dyDescent="0.2">
      <c r="B22" s="41"/>
      <c r="C22" s="74">
        <v>44740</v>
      </c>
      <c r="D22" s="10">
        <v>92</v>
      </c>
      <c r="E22" s="11" t="s">
        <v>118</v>
      </c>
      <c r="F22" s="96">
        <v>246554.63</v>
      </c>
      <c r="G22" s="56">
        <v>0</v>
      </c>
      <c r="H22" s="42">
        <f>H21-G22+F22</f>
        <v>285621.61</v>
      </c>
    </row>
    <row r="23" spans="2:10" ht="16.5" x14ac:dyDescent="0.2">
      <c r="B23" s="41"/>
      <c r="C23" s="74">
        <v>44742</v>
      </c>
      <c r="D23" s="10">
        <v>1918</v>
      </c>
      <c r="E23" s="11" t="s">
        <v>152</v>
      </c>
      <c r="F23" s="11"/>
      <c r="G23" s="56">
        <v>11400</v>
      </c>
      <c r="H23" s="42">
        <f t="shared" ref="H23:H25" si="0">H22-G23+F23</f>
        <v>274221.61</v>
      </c>
    </row>
    <row r="24" spans="2:10" ht="16.5" x14ac:dyDescent="0.2">
      <c r="B24" s="41"/>
      <c r="C24" s="74">
        <v>44742</v>
      </c>
      <c r="D24" s="10">
        <v>1919</v>
      </c>
      <c r="E24" s="11" t="s">
        <v>111</v>
      </c>
      <c r="F24" s="11"/>
      <c r="G24" s="56">
        <v>11069</v>
      </c>
      <c r="H24" s="42">
        <f t="shared" si="0"/>
        <v>263152.61</v>
      </c>
    </row>
    <row r="25" spans="2:10" ht="16.5" x14ac:dyDescent="0.2">
      <c r="B25" s="41"/>
      <c r="C25" s="74">
        <v>44742</v>
      </c>
      <c r="D25" s="10">
        <v>1920</v>
      </c>
      <c r="E25" s="11" t="s">
        <v>82</v>
      </c>
      <c r="F25" s="11"/>
      <c r="G25" s="56">
        <v>21023.62</v>
      </c>
      <c r="H25" s="42">
        <f t="shared" si="0"/>
        <v>242128.99</v>
      </c>
    </row>
    <row r="26" spans="2:10" ht="16.5" x14ac:dyDescent="0.2">
      <c r="B26" s="69"/>
      <c r="C26" s="115" t="s">
        <v>25</v>
      </c>
      <c r="D26" s="116"/>
      <c r="E26" s="117"/>
      <c r="F26" s="86">
        <f>SUM(F20:F25)</f>
        <v>246554.63</v>
      </c>
      <c r="G26" s="86">
        <f>SUM(G20:G25)</f>
        <v>50681.520000000004</v>
      </c>
      <c r="H26" s="73">
        <f>H25</f>
        <v>242128.99</v>
      </c>
      <c r="I26" t="s">
        <v>30</v>
      </c>
    </row>
    <row r="27" spans="2:10" x14ac:dyDescent="0.2">
      <c r="H27" s="50"/>
    </row>
    <row r="28" spans="2:10" x14ac:dyDescent="0.2">
      <c r="H28" s="50"/>
    </row>
    <row r="29" spans="2:10" x14ac:dyDescent="0.2">
      <c r="H29" s="50"/>
    </row>
    <row r="33" spans="3:8" x14ac:dyDescent="0.2">
      <c r="C33" s="34"/>
      <c r="D33" s="34"/>
      <c r="E33" s="95"/>
      <c r="F33" s="95"/>
      <c r="G33" s="34"/>
    </row>
    <row r="34" spans="3:8" ht="15.75" x14ac:dyDescent="0.25">
      <c r="C34" s="135" t="s">
        <v>100</v>
      </c>
      <c r="D34" s="135"/>
      <c r="G34" s="124" t="s">
        <v>155</v>
      </c>
      <c r="H34" s="124"/>
    </row>
    <row r="35" spans="3:8" ht="15" customHeight="1" x14ac:dyDescent="0.25">
      <c r="C35" s="123" t="s">
        <v>26</v>
      </c>
      <c r="D35" s="123"/>
      <c r="G35" s="97" t="s">
        <v>154</v>
      </c>
      <c r="H35" s="97"/>
    </row>
  </sheetData>
  <mergeCells count="13">
    <mergeCell ref="C35:D35"/>
    <mergeCell ref="G34:H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C26:E26"/>
    <mergeCell ref="C34:D34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34"/>
  <sheetViews>
    <sheetView workbookViewId="0">
      <selection activeCell="E43" sqref="E43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idden="1" x14ac:dyDescent="0.2">
      <c r="B10" s="104"/>
      <c r="C10" s="104"/>
      <c r="D10" s="104"/>
      <c r="E10" s="104"/>
      <c r="F10" s="104"/>
      <c r="G10" s="104"/>
      <c r="H10" s="104"/>
    </row>
    <row r="11" spans="2:8" hidden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2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27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06"/>
      <c r="C17" s="109" t="s">
        <v>23</v>
      </c>
      <c r="D17" s="109"/>
      <c r="E17" s="109"/>
      <c r="F17" s="109">
        <v>103800735</v>
      </c>
      <c r="G17" s="109"/>
      <c r="H17" s="110"/>
    </row>
    <row r="18" spans="2:13" ht="16.5" x14ac:dyDescent="0.2">
      <c r="B18" s="107"/>
      <c r="C18" s="111"/>
      <c r="D18" s="111"/>
      <c r="E18" s="35"/>
      <c r="F18" s="111" t="s">
        <v>24</v>
      </c>
      <c r="G18" s="111"/>
      <c r="H18" s="36">
        <v>179586.3</v>
      </c>
      <c r="J18" s="49"/>
    </row>
    <row r="19" spans="2:13" ht="33.75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7.25" thickBot="1" x14ac:dyDescent="0.25">
      <c r="B20" s="38"/>
      <c r="C20" s="9">
        <v>44258</v>
      </c>
      <c r="D20" s="10">
        <v>1754</v>
      </c>
      <c r="E20" s="11" t="s">
        <v>6</v>
      </c>
      <c r="F20" s="12"/>
      <c r="G20" s="13">
        <v>10206.870000000001</v>
      </c>
      <c r="H20" s="39">
        <f>+H18-G20</f>
        <v>169379.43</v>
      </c>
      <c r="K20" s="49"/>
      <c r="M20" s="40"/>
    </row>
    <row r="21" spans="2:13" ht="17.25" thickBot="1" x14ac:dyDescent="0.25">
      <c r="B21" s="41"/>
      <c r="C21" s="9">
        <v>44442</v>
      </c>
      <c r="D21" s="10">
        <v>1755</v>
      </c>
      <c r="E21" s="11" t="s">
        <v>7</v>
      </c>
      <c r="F21" s="12"/>
      <c r="G21" s="13">
        <v>3088</v>
      </c>
      <c r="H21" s="42">
        <f t="shared" ref="H21:H22" si="0">+H20-G21</f>
        <v>166291.43</v>
      </c>
    </row>
    <row r="22" spans="2:13" ht="17.25" thickBot="1" x14ac:dyDescent="0.25">
      <c r="B22" s="41"/>
      <c r="C22" s="9" t="s">
        <v>21</v>
      </c>
      <c r="D22" s="10">
        <v>1756</v>
      </c>
      <c r="E22" s="11" t="s">
        <v>8</v>
      </c>
      <c r="F22" s="12"/>
      <c r="G22" s="13">
        <v>0</v>
      </c>
      <c r="H22" s="42">
        <f t="shared" si="0"/>
        <v>166291.43</v>
      </c>
    </row>
    <row r="23" spans="2:13" ht="17.25" thickBot="1" x14ac:dyDescent="0.25">
      <c r="B23" s="41"/>
      <c r="C23" s="9" t="s">
        <v>21</v>
      </c>
      <c r="D23" s="10">
        <v>1757</v>
      </c>
      <c r="E23" s="11" t="s">
        <v>22</v>
      </c>
      <c r="F23" s="12"/>
      <c r="G23" s="13">
        <v>15120.8</v>
      </c>
      <c r="H23" s="42">
        <f>+H22-G23</f>
        <v>151170.63</v>
      </c>
    </row>
    <row r="24" spans="2:13" ht="17.25" thickBot="1" x14ac:dyDescent="0.25">
      <c r="B24" s="41"/>
      <c r="C24" s="9" t="s">
        <v>28</v>
      </c>
      <c r="D24" s="10">
        <v>198</v>
      </c>
      <c r="E24" s="11" t="s">
        <v>29</v>
      </c>
      <c r="F24" s="12"/>
      <c r="G24" s="13">
        <v>175</v>
      </c>
      <c r="H24" s="43">
        <f>+H23-G24</f>
        <v>150995.63</v>
      </c>
    </row>
    <row r="25" spans="2:13" ht="17.25" thickBot="1" x14ac:dyDescent="0.25">
      <c r="B25" s="44"/>
      <c r="C25" s="45"/>
      <c r="D25" s="45"/>
      <c r="E25" s="45" t="s">
        <v>25</v>
      </c>
      <c r="F25" s="46"/>
      <c r="G25" s="46">
        <f>SUM(G20:G24)</f>
        <v>28590.67</v>
      </c>
      <c r="H25" s="51">
        <v>150995.63</v>
      </c>
      <c r="I25" t="s">
        <v>30</v>
      </c>
    </row>
    <row r="26" spans="2:13" x14ac:dyDescent="0.2">
      <c r="H26" s="50">
        <v>0</v>
      </c>
    </row>
    <row r="27" spans="2:13" x14ac:dyDescent="0.2">
      <c r="H27" s="50"/>
    </row>
    <row r="28" spans="2:13" x14ac:dyDescent="0.2">
      <c r="H28" s="50"/>
    </row>
    <row r="32" spans="2:13" x14ac:dyDescent="0.2">
      <c r="C32" s="34"/>
      <c r="D32" s="34"/>
      <c r="E32" s="102"/>
      <c r="F32" s="102"/>
    </row>
    <row r="33" spans="3:6" ht="15.75" x14ac:dyDescent="0.25">
      <c r="C33" s="47"/>
      <c r="E33" s="103" t="s">
        <v>31</v>
      </c>
      <c r="F33" s="103"/>
    </row>
    <row r="34" spans="3:6" ht="15.75" x14ac:dyDescent="0.25">
      <c r="C34" s="48"/>
      <c r="E34" s="103" t="s">
        <v>26</v>
      </c>
      <c r="F34" s="103"/>
    </row>
  </sheetData>
  <mergeCells count="12">
    <mergeCell ref="E32:F32"/>
    <mergeCell ref="E33:F33"/>
    <mergeCell ref="E34:F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3"/>
  <sheetViews>
    <sheetView workbookViewId="0">
      <selection activeCell="B6" sqref="B6:H1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7" max="7" width="13" bestFit="1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idden="1" x14ac:dyDescent="0.2">
      <c r="B10" s="104"/>
      <c r="C10" s="104"/>
      <c r="D10" s="104"/>
      <c r="E10" s="104"/>
      <c r="F10" s="104"/>
      <c r="G10" s="104"/>
      <c r="H10" s="104"/>
    </row>
    <row r="11" spans="2:8" hidden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2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42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06"/>
      <c r="C17" s="109" t="s">
        <v>23</v>
      </c>
      <c r="D17" s="109"/>
      <c r="E17" s="109"/>
      <c r="F17" s="109">
        <v>103800735</v>
      </c>
      <c r="G17" s="109"/>
      <c r="H17" s="110"/>
    </row>
    <row r="18" spans="2:13" ht="16.5" x14ac:dyDescent="0.2">
      <c r="B18" s="107"/>
      <c r="C18" s="111"/>
      <c r="D18" s="111"/>
      <c r="E18" s="35"/>
      <c r="F18" s="111" t="s">
        <v>24</v>
      </c>
      <c r="G18" s="111"/>
      <c r="H18" s="36">
        <v>150995.63</v>
      </c>
      <c r="J18" s="49"/>
    </row>
    <row r="19" spans="2:13" ht="33.75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>
        <v>44291</v>
      </c>
      <c r="D20" s="18">
        <v>1758</v>
      </c>
      <c r="E20" s="54" t="s">
        <v>8</v>
      </c>
      <c r="F20" s="20"/>
      <c r="G20" s="21">
        <v>0</v>
      </c>
      <c r="H20" s="55">
        <f>+H18-G20</f>
        <v>150995.63</v>
      </c>
      <c r="K20" s="49"/>
      <c r="M20" s="40"/>
    </row>
    <row r="21" spans="2:13" ht="16.5" x14ac:dyDescent="0.2">
      <c r="B21" s="41"/>
      <c r="C21" s="9">
        <v>44292</v>
      </c>
      <c r="D21" s="10">
        <v>1759</v>
      </c>
      <c r="E21" s="11" t="s">
        <v>8</v>
      </c>
      <c r="F21" s="12"/>
      <c r="G21" s="56">
        <v>0</v>
      </c>
      <c r="H21" s="42">
        <f t="shared" ref="H21:H22" si="0">+H20-G21</f>
        <v>150995.63</v>
      </c>
    </row>
    <row r="22" spans="2:13" ht="16.5" x14ac:dyDescent="0.2">
      <c r="B22" s="41"/>
      <c r="C22" s="9">
        <v>44292</v>
      </c>
      <c r="D22" s="10">
        <v>1760</v>
      </c>
      <c r="E22" s="11" t="s">
        <v>8</v>
      </c>
      <c r="F22" s="12"/>
      <c r="G22" s="56">
        <v>0</v>
      </c>
      <c r="H22" s="42">
        <f t="shared" si="0"/>
        <v>150995.63</v>
      </c>
    </row>
    <row r="23" spans="2:13" ht="16.5" x14ac:dyDescent="0.2">
      <c r="B23" s="41"/>
      <c r="C23" s="9">
        <v>44292</v>
      </c>
      <c r="D23" s="10">
        <v>1761</v>
      </c>
      <c r="E23" s="11" t="s">
        <v>8</v>
      </c>
      <c r="F23" s="12"/>
      <c r="G23" s="56">
        <v>0</v>
      </c>
      <c r="H23" s="42">
        <f>+H22-G23</f>
        <v>150995.63</v>
      </c>
    </row>
    <row r="24" spans="2:13" ht="16.5" x14ac:dyDescent="0.2">
      <c r="B24" s="41"/>
      <c r="C24" s="9">
        <v>44293</v>
      </c>
      <c r="D24" s="10">
        <v>1762</v>
      </c>
      <c r="E24" s="11" t="s">
        <v>8</v>
      </c>
      <c r="F24" s="12"/>
      <c r="G24" s="56">
        <v>0</v>
      </c>
      <c r="H24" s="42">
        <f t="shared" ref="H24:H43" si="1">+H23-G24</f>
        <v>150995.63</v>
      </c>
    </row>
    <row r="25" spans="2:13" ht="16.5" x14ac:dyDescent="0.2">
      <c r="B25" s="41"/>
      <c r="C25" s="9">
        <v>44293</v>
      </c>
      <c r="D25" s="10">
        <v>1763</v>
      </c>
      <c r="E25" s="11" t="s">
        <v>8</v>
      </c>
      <c r="F25" s="12"/>
      <c r="G25" s="56">
        <v>0</v>
      </c>
      <c r="H25" s="42">
        <f t="shared" si="1"/>
        <v>150995.63</v>
      </c>
    </row>
    <row r="26" spans="2:13" ht="16.5" x14ac:dyDescent="0.2">
      <c r="B26" s="41"/>
      <c r="C26" s="9">
        <v>44293</v>
      </c>
      <c r="D26" s="10">
        <v>1764</v>
      </c>
      <c r="E26" s="11" t="s">
        <v>32</v>
      </c>
      <c r="F26" s="12"/>
      <c r="G26" s="56">
        <v>9567.02</v>
      </c>
      <c r="H26" s="42">
        <f t="shared" si="1"/>
        <v>141428.61000000002</v>
      </c>
    </row>
    <row r="27" spans="2:13" ht="16.5" x14ac:dyDescent="0.2">
      <c r="B27" s="41"/>
      <c r="C27" s="9">
        <v>44293</v>
      </c>
      <c r="D27" s="10">
        <v>1765</v>
      </c>
      <c r="E27" s="11" t="s">
        <v>22</v>
      </c>
      <c r="F27" s="12"/>
      <c r="G27" s="56">
        <v>14025.61</v>
      </c>
      <c r="H27" s="42">
        <f t="shared" si="1"/>
        <v>127403.00000000001</v>
      </c>
    </row>
    <row r="28" spans="2:13" ht="16.5" x14ac:dyDescent="0.2">
      <c r="B28" s="41"/>
      <c r="C28" s="9">
        <v>44306</v>
      </c>
      <c r="D28" s="10">
        <v>1766</v>
      </c>
      <c r="E28" s="11" t="s">
        <v>8</v>
      </c>
      <c r="F28" s="12"/>
      <c r="G28" s="56">
        <v>0</v>
      </c>
      <c r="H28" s="42">
        <f t="shared" si="1"/>
        <v>127403.00000000001</v>
      </c>
    </row>
    <row r="29" spans="2:13" ht="16.5" x14ac:dyDescent="0.2">
      <c r="B29" s="41"/>
      <c r="C29" s="9">
        <v>44306</v>
      </c>
      <c r="D29" s="10">
        <v>1767</v>
      </c>
      <c r="E29" s="11" t="s">
        <v>32</v>
      </c>
      <c r="F29" s="12"/>
      <c r="G29" s="56">
        <v>7849.73</v>
      </c>
      <c r="H29" s="42">
        <f t="shared" si="1"/>
        <v>119553.27000000002</v>
      </c>
    </row>
    <row r="30" spans="2:13" ht="16.5" x14ac:dyDescent="0.2">
      <c r="B30" s="41"/>
      <c r="C30" s="9">
        <v>44306</v>
      </c>
      <c r="D30" s="10">
        <v>1768</v>
      </c>
      <c r="E30" s="11" t="s">
        <v>8</v>
      </c>
      <c r="F30" s="12"/>
      <c r="G30" s="56">
        <v>0</v>
      </c>
      <c r="H30" s="42">
        <f t="shared" si="1"/>
        <v>119553.27000000002</v>
      </c>
    </row>
    <row r="31" spans="2:13" ht="16.5" x14ac:dyDescent="0.2">
      <c r="B31" s="41"/>
      <c r="C31" s="9">
        <v>44306</v>
      </c>
      <c r="D31" s="10">
        <v>1769</v>
      </c>
      <c r="E31" s="11" t="s">
        <v>8</v>
      </c>
      <c r="F31" s="12"/>
      <c r="G31" s="56">
        <v>0</v>
      </c>
      <c r="H31" s="42">
        <f t="shared" si="1"/>
        <v>119553.27000000002</v>
      </c>
    </row>
    <row r="32" spans="2:13" ht="16.5" x14ac:dyDescent="0.2">
      <c r="B32" s="41"/>
      <c r="C32" s="9">
        <v>44306</v>
      </c>
      <c r="D32" s="10">
        <v>1770</v>
      </c>
      <c r="E32" s="11" t="s">
        <v>33</v>
      </c>
      <c r="F32" s="12"/>
      <c r="G32" s="56">
        <v>6423</v>
      </c>
      <c r="H32" s="42">
        <f t="shared" si="1"/>
        <v>113130.27000000002</v>
      </c>
    </row>
    <row r="33" spans="2:9" ht="16.5" x14ac:dyDescent="0.2">
      <c r="B33" s="41"/>
      <c r="C33" s="9">
        <v>44308</v>
      </c>
      <c r="D33" s="10">
        <v>1771</v>
      </c>
      <c r="E33" s="11" t="s">
        <v>34</v>
      </c>
      <c r="F33" s="12"/>
      <c r="G33" s="56">
        <v>5000</v>
      </c>
      <c r="H33" s="42">
        <f t="shared" si="1"/>
        <v>108130.27000000002</v>
      </c>
    </row>
    <row r="34" spans="2:9" ht="16.5" x14ac:dyDescent="0.2">
      <c r="B34" s="41"/>
      <c r="C34" s="9">
        <v>44308</v>
      </c>
      <c r="D34" s="10">
        <v>1772</v>
      </c>
      <c r="E34" s="11" t="s">
        <v>35</v>
      </c>
      <c r="F34" s="12"/>
      <c r="G34" s="56">
        <v>8550</v>
      </c>
      <c r="H34" s="42">
        <f t="shared" si="1"/>
        <v>99580.270000000019</v>
      </c>
    </row>
    <row r="35" spans="2:9" ht="16.5" x14ac:dyDescent="0.2">
      <c r="B35" s="41"/>
      <c r="C35" s="9">
        <v>44308</v>
      </c>
      <c r="D35" s="10">
        <v>1773</v>
      </c>
      <c r="E35" s="11" t="s">
        <v>36</v>
      </c>
      <c r="F35" s="12"/>
      <c r="G35" s="56">
        <v>8550</v>
      </c>
      <c r="H35" s="42">
        <f t="shared" si="1"/>
        <v>91030.270000000019</v>
      </c>
    </row>
    <row r="36" spans="2:9" ht="16.5" x14ac:dyDescent="0.2">
      <c r="B36" s="41"/>
      <c r="C36" s="9">
        <v>44308</v>
      </c>
      <c r="D36" s="10">
        <v>1774</v>
      </c>
      <c r="E36" s="11" t="s">
        <v>37</v>
      </c>
      <c r="F36" s="12"/>
      <c r="G36" s="56">
        <v>8550</v>
      </c>
      <c r="H36" s="42">
        <f t="shared" si="1"/>
        <v>82480.270000000019</v>
      </c>
    </row>
    <row r="37" spans="2:9" ht="16.5" x14ac:dyDescent="0.2">
      <c r="B37" s="41"/>
      <c r="C37" s="9">
        <v>44309</v>
      </c>
      <c r="D37" s="10">
        <v>1775</v>
      </c>
      <c r="E37" s="11" t="s">
        <v>38</v>
      </c>
      <c r="F37" s="12"/>
      <c r="G37" s="56">
        <v>40000</v>
      </c>
      <c r="H37" s="42">
        <f t="shared" si="1"/>
        <v>42480.270000000019</v>
      </c>
    </row>
    <row r="38" spans="2:9" ht="16.5" x14ac:dyDescent="0.2">
      <c r="B38" s="41"/>
      <c r="C38" s="9">
        <v>44309</v>
      </c>
      <c r="D38" s="10">
        <v>1776</v>
      </c>
      <c r="E38" s="11" t="s">
        <v>39</v>
      </c>
      <c r="F38" s="12"/>
      <c r="G38" s="56">
        <v>18530.330000000002</v>
      </c>
      <c r="H38" s="42">
        <f t="shared" si="1"/>
        <v>23949.940000000017</v>
      </c>
    </row>
    <row r="39" spans="2:9" ht="16.5" x14ac:dyDescent="0.2">
      <c r="B39" s="41"/>
      <c r="C39" s="9">
        <v>44313</v>
      </c>
      <c r="D39" s="10">
        <v>88</v>
      </c>
      <c r="E39" s="11" t="s">
        <v>40</v>
      </c>
      <c r="F39" s="52">
        <v>40000</v>
      </c>
      <c r="G39" s="56"/>
      <c r="H39" s="42">
        <f>+H38+F39</f>
        <v>63949.940000000017</v>
      </c>
    </row>
    <row r="40" spans="2:9" ht="16.5" x14ac:dyDescent="0.2">
      <c r="B40" s="41"/>
      <c r="C40" s="9">
        <v>44314</v>
      </c>
      <c r="D40" s="10">
        <v>1777</v>
      </c>
      <c r="E40" s="11" t="s">
        <v>32</v>
      </c>
      <c r="F40" s="12"/>
      <c r="G40" s="56">
        <v>10499.82</v>
      </c>
      <c r="H40" s="42">
        <f t="shared" si="1"/>
        <v>53450.120000000017</v>
      </c>
    </row>
    <row r="41" spans="2:9" ht="16.5" x14ac:dyDescent="0.2">
      <c r="B41" s="41"/>
      <c r="C41" s="9">
        <v>44314</v>
      </c>
      <c r="D41" s="10">
        <v>1778</v>
      </c>
      <c r="E41" s="11" t="s">
        <v>8</v>
      </c>
      <c r="F41" s="12"/>
      <c r="G41" s="56">
        <v>0</v>
      </c>
      <c r="H41" s="42">
        <f t="shared" si="1"/>
        <v>53450.120000000017</v>
      </c>
    </row>
    <row r="42" spans="2:9" ht="16.5" x14ac:dyDescent="0.2">
      <c r="B42" s="41"/>
      <c r="C42" s="9">
        <v>44314</v>
      </c>
      <c r="D42" s="10">
        <v>1779</v>
      </c>
      <c r="E42" s="11" t="s">
        <v>38</v>
      </c>
      <c r="F42" s="12"/>
      <c r="G42" s="56">
        <v>25250</v>
      </c>
      <c r="H42" s="42">
        <f t="shared" si="1"/>
        <v>28200.120000000017</v>
      </c>
    </row>
    <row r="43" spans="2:9" ht="17.25" thickBot="1" x14ac:dyDescent="0.25">
      <c r="B43" s="38"/>
      <c r="C43" s="57">
        <v>44316</v>
      </c>
      <c r="D43" s="58">
        <v>199</v>
      </c>
      <c r="E43" s="59" t="s">
        <v>41</v>
      </c>
      <c r="F43" s="60"/>
      <c r="G43" s="61">
        <v>175</v>
      </c>
      <c r="H43" s="62">
        <f t="shared" si="1"/>
        <v>28025.120000000017</v>
      </c>
    </row>
    <row r="44" spans="2:9" ht="17.25" thickBot="1" x14ac:dyDescent="0.25">
      <c r="B44" s="44"/>
      <c r="C44" s="112" t="s">
        <v>25</v>
      </c>
      <c r="D44" s="113"/>
      <c r="E44" s="113"/>
      <c r="F44" s="63">
        <f>SUM(F20:F43)</f>
        <v>40000</v>
      </c>
      <c r="G44" s="63">
        <f>SUM(G20:G43)</f>
        <v>162970.51</v>
      </c>
      <c r="H44" s="64">
        <v>28025.119999999999</v>
      </c>
      <c r="I44" t="s">
        <v>30</v>
      </c>
    </row>
    <row r="45" spans="2:9" x14ac:dyDescent="0.2">
      <c r="H45" s="50">
        <v>0</v>
      </c>
    </row>
    <row r="46" spans="2:9" x14ac:dyDescent="0.2">
      <c r="H46" s="50"/>
    </row>
    <row r="47" spans="2:9" x14ac:dyDescent="0.2">
      <c r="H47" s="50"/>
    </row>
    <row r="51" spans="3:6" x14ac:dyDescent="0.2">
      <c r="C51" s="34"/>
      <c r="D51" s="34"/>
      <c r="E51" s="102"/>
      <c r="F51" s="102"/>
    </row>
    <row r="52" spans="3:6" ht="15.75" x14ac:dyDescent="0.25">
      <c r="C52" s="47"/>
      <c r="E52" s="103" t="s">
        <v>43</v>
      </c>
      <c r="F52" s="103"/>
    </row>
    <row r="53" spans="3:6" ht="15.75" x14ac:dyDescent="0.25">
      <c r="C53" s="48"/>
      <c r="E53" s="103" t="s">
        <v>26</v>
      </c>
      <c r="F53" s="103"/>
    </row>
  </sheetData>
  <mergeCells count="13">
    <mergeCell ref="E51:F51"/>
    <mergeCell ref="E52:F52"/>
    <mergeCell ref="E53:F53"/>
    <mergeCell ref="C44:E4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7"/>
  <sheetViews>
    <sheetView workbookViewId="0">
      <selection activeCell="A15" sqref="A1:XFD104857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8.285156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idden="1" x14ac:dyDescent="0.2">
      <c r="B10" s="104"/>
      <c r="C10" s="104"/>
      <c r="D10" s="104"/>
      <c r="E10" s="104"/>
      <c r="F10" s="104"/>
      <c r="G10" s="104"/>
      <c r="H10" s="104"/>
    </row>
    <row r="11" spans="2:8" hidden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2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58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06"/>
      <c r="C17" s="109" t="s">
        <v>23</v>
      </c>
      <c r="D17" s="109"/>
      <c r="E17" s="109"/>
      <c r="F17" s="109">
        <v>103800735</v>
      </c>
      <c r="G17" s="109"/>
      <c r="H17" s="110"/>
    </row>
    <row r="18" spans="2:13" ht="16.5" x14ac:dyDescent="0.2">
      <c r="B18" s="107"/>
      <c r="C18" s="111"/>
      <c r="D18" s="111"/>
      <c r="E18" s="35"/>
      <c r="F18" s="111" t="s">
        <v>24</v>
      </c>
      <c r="G18" s="111"/>
      <c r="H18" s="36">
        <v>28025.119999999999</v>
      </c>
      <c r="J18" s="49"/>
    </row>
    <row r="19" spans="2:13" ht="33.75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 t="s">
        <v>44</v>
      </c>
      <c r="D21" s="10">
        <v>199</v>
      </c>
      <c r="E21" s="11" t="s">
        <v>41</v>
      </c>
      <c r="F21" s="12"/>
      <c r="G21" s="56">
        <v>175</v>
      </c>
      <c r="H21" s="42">
        <v>28025.119999999999</v>
      </c>
    </row>
    <row r="22" spans="2:13" ht="16.5" x14ac:dyDescent="0.2">
      <c r="B22" s="41"/>
      <c r="C22" s="9">
        <v>44474</v>
      </c>
      <c r="D22" s="10">
        <v>1780</v>
      </c>
      <c r="E22" s="11" t="s">
        <v>39</v>
      </c>
      <c r="F22" s="12"/>
      <c r="G22" s="56">
        <v>24784.43</v>
      </c>
      <c r="H22" s="42">
        <f>H21-G22</f>
        <v>3240.6899999999987</v>
      </c>
      <c r="I22" s="65"/>
    </row>
    <row r="23" spans="2:13" ht="16.5" x14ac:dyDescent="0.2">
      <c r="B23" s="41"/>
      <c r="C23" s="9" t="s">
        <v>45</v>
      </c>
      <c r="D23" s="10">
        <v>89</v>
      </c>
      <c r="E23" s="11" t="s">
        <v>40</v>
      </c>
      <c r="F23" s="66">
        <v>399999.62</v>
      </c>
      <c r="G23" s="56">
        <v>0</v>
      </c>
      <c r="H23" s="42">
        <f>H22-G23+F23</f>
        <v>403240.31</v>
      </c>
    </row>
    <row r="24" spans="2:13" ht="16.5" x14ac:dyDescent="0.2">
      <c r="B24" s="41"/>
      <c r="C24" s="9" t="s">
        <v>46</v>
      </c>
      <c r="D24" s="10">
        <v>1781</v>
      </c>
      <c r="E24" s="11" t="s">
        <v>38</v>
      </c>
      <c r="F24" s="12"/>
      <c r="G24" s="56">
        <v>9900</v>
      </c>
      <c r="H24" s="42">
        <f t="shared" ref="H24:H37" si="0">H23-G24</f>
        <v>393340.31</v>
      </c>
    </row>
    <row r="25" spans="2:13" ht="16.5" x14ac:dyDescent="0.2">
      <c r="B25" s="41"/>
      <c r="C25" s="9" t="s">
        <v>46</v>
      </c>
      <c r="D25" s="10">
        <v>1782</v>
      </c>
      <c r="E25" s="11" t="s">
        <v>8</v>
      </c>
      <c r="F25" s="12"/>
      <c r="G25" s="56">
        <v>0</v>
      </c>
      <c r="H25" s="42">
        <f t="shared" si="0"/>
        <v>393340.31</v>
      </c>
    </row>
    <row r="26" spans="2:13" ht="16.5" x14ac:dyDescent="0.2">
      <c r="B26" s="41"/>
      <c r="C26" s="9" t="s">
        <v>46</v>
      </c>
      <c r="D26" s="10">
        <v>1783</v>
      </c>
      <c r="E26" s="11" t="s">
        <v>47</v>
      </c>
      <c r="F26" s="12"/>
      <c r="G26" s="56">
        <v>5250</v>
      </c>
      <c r="H26" s="42">
        <f t="shared" si="0"/>
        <v>388090.31</v>
      </c>
    </row>
    <row r="27" spans="2:13" ht="16.5" x14ac:dyDescent="0.2">
      <c r="B27" s="41"/>
      <c r="C27" s="9" t="s">
        <v>46</v>
      </c>
      <c r="D27" s="10">
        <v>1784</v>
      </c>
      <c r="E27" s="11" t="s">
        <v>48</v>
      </c>
      <c r="F27" s="12"/>
      <c r="G27" s="56">
        <v>5250</v>
      </c>
      <c r="H27" s="42">
        <f t="shared" si="0"/>
        <v>382840.31</v>
      </c>
    </row>
    <row r="28" spans="2:13" ht="16.5" x14ac:dyDescent="0.2">
      <c r="B28" s="41"/>
      <c r="C28" s="9" t="s">
        <v>46</v>
      </c>
      <c r="D28" s="10">
        <v>1785</v>
      </c>
      <c r="E28" s="11" t="s">
        <v>34</v>
      </c>
      <c r="F28" s="12"/>
      <c r="G28" s="56">
        <v>5250</v>
      </c>
      <c r="H28" s="42">
        <f t="shared" si="0"/>
        <v>377590.31</v>
      </c>
    </row>
    <row r="29" spans="2:13" ht="16.5" x14ac:dyDescent="0.2">
      <c r="B29" s="41"/>
      <c r="C29" s="9" t="s">
        <v>46</v>
      </c>
      <c r="D29" s="10">
        <v>1786</v>
      </c>
      <c r="E29" s="11" t="s">
        <v>8</v>
      </c>
      <c r="F29" s="12"/>
      <c r="G29" s="56">
        <v>0</v>
      </c>
      <c r="H29" s="42">
        <f t="shared" si="0"/>
        <v>377590.31</v>
      </c>
    </row>
    <row r="30" spans="2:13" ht="16.5" x14ac:dyDescent="0.2">
      <c r="B30" s="41"/>
      <c r="C30" s="9" t="s">
        <v>46</v>
      </c>
      <c r="D30" s="10">
        <v>1787</v>
      </c>
      <c r="E30" s="11" t="s">
        <v>49</v>
      </c>
      <c r="F30" s="12"/>
      <c r="G30" s="56">
        <v>15694</v>
      </c>
      <c r="H30" s="42">
        <f t="shared" si="0"/>
        <v>361896.31</v>
      </c>
    </row>
    <row r="31" spans="2:13" ht="16.5" x14ac:dyDescent="0.2">
      <c r="B31" s="41"/>
      <c r="C31" s="9" t="s">
        <v>46</v>
      </c>
      <c r="D31" s="10">
        <v>1788</v>
      </c>
      <c r="E31" s="11" t="s">
        <v>50</v>
      </c>
      <c r="F31" s="12"/>
      <c r="G31" s="56">
        <v>5600</v>
      </c>
      <c r="H31" s="42">
        <f t="shared" si="0"/>
        <v>356296.31</v>
      </c>
    </row>
    <row r="32" spans="2:13" ht="16.5" x14ac:dyDescent="0.2">
      <c r="B32" s="41"/>
      <c r="C32" s="9" t="s">
        <v>46</v>
      </c>
      <c r="D32" s="10">
        <v>1789</v>
      </c>
      <c r="E32" s="11" t="s">
        <v>51</v>
      </c>
      <c r="F32" s="12"/>
      <c r="G32" s="56">
        <v>5250</v>
      </c>
      <c r="H32" s="42">
        <f t="shared" si="0"/>
        <v>351046.31</v>
      </c>
    </row>
    <row r="33" spans="2:9" ht="16.5" x14ac:dyDescent="0.2">
      <c r="B33" s="41"/>
      <c r="C33" s="9" t="s">
        <v>46</v>
      </c>
      <c r="D33" s="10">
        <v>1790</v>
      </c>
      <c r="E33" s="11" t="s">
        <v>32</v>
      </c>
      <c r="F33" s="12"/>
      <c r="G33" s="56">
        <v>6498.85</v>
      </c>
      <c r="H33" s="42">
        <f t="shared" si="0"/>
        <v>344547.46</v>
      </c>
    </row>
    <row r="34" spans="2:9" ht="16.5" x14ac:dyDescent="0.2">
      <c r="B34" s="41"/>
      <c r="C34" s="9" t="s">
        <v>52</v>
      </c>
      <c r="D34" s="10">
        <v>1791</v>
      </c>
      <c r="E34" s="11" t="s">
        <v>53</v>
      </c>
      <c r="F34" s="12"/>
      <c r="G34" s="56">
        <v>5833.33</v>
      </c>
      <c r="H34" s="42">
        <f t="shared" si="0"/>
        <v>338714.13</v>
      </c>
    </row>
    <row r="35" spans="2:9" ht="16.5" x14ac:dyDescent="0.2">
      <c r="B35" s="41"/>
      <c r="C35" s="9" t="s">
        <v>54</v>
      </c>
      <c r="D35" s="10">
        <v>1792</v>
      </c>
      <c r="E35" s="11" t="s">
        <v>39</v>
      </c>
      <c r="F35" s="12"/>
      <c r="G35" s="56">
        <v>18763.34</v>
      </c>
      <c r="H35" s="42">
        <f t="shared" si="0"/>
        <v>319950.78999999998</v>
      </c>
    </row>
    <row r="36" spans="2:9" ht="16.5" x14ac:dyDescent="0.2">
      <c r="B36" s="41"/>
      <c r="C36" s="9" t="s">
        <v>55</v>
      </c>
      <c r="D36" s="10">
        <v>200</v>
      </c>
      <c r="E36" s="11" t="s">
        <v>56</v>
      </c>
      <c r="F36" s="12"/>
      <c r="G36" s="56">
        <v>175</v>
      </c>
      <c r="H36" s="42">
        <f t="shared" si="0"/>
        <v>319775.78999999998</v>
      </c>
    </row>
    <row r="37" spans="2:9" ht="17.25" thickBot="1" x14ac:dyDescent="0.25">
      <c r="B37" s="41"/>
      <c r="C37" s="9" t="s">
        <v>55</v>
      </c>
      <c r="D37" s="10">
        <v>1793</v>
      </c>
      <c r="E37" s="11" t="s">
        <v>57</v>
      </c>
      <c r="F37" s="12"/>
      <c r="G37" s="56">
        <v>6075</v>
      </c>
      <c r="H37" s="42">
        <f t="shared" si="0"/>
        <v>313700.78999999998</v>
      </c>
    </row>
    <row r="38" spans="2:9" ht="17.25" thickBot="1" x14ac:dyDescent="0.25">
      <c r="B38" s="44"/>
      <c r="C38" s="112" t="s">
        <v>25</v>
      </c>
      <c r="D38" s="113"/>
      <c r="E38" s="113"/>
      <c r="F38" s="63">
        <f>SUM(F20:F37)</f>
        <v>399999.62</v>
      </c>
      <c r="G38" s="63">
        <f>SUM(G20:G37)</f>
        <v>114498.95</v>
      </c>
      <c r="H38" s="67">
        <f>H37</f>
        <v>313700.78999999998</v>
      </c>
      <c r="I38" t="s">
        <v>30</v>
      </c>
    </row>
    <row r="39" spans="2:9" x14ac:dyDescent="0.2">
      <c r="H39" s="50"/>
    </row>
    <row r="40" spans="2:9" x14ac:dyDescent="0.2">
      <c r="H40" s="50"/>
    </row>
    <row r="41" spans="2:9" x14ac:dyDescent="0.2">
      <c r="H41" s="50"/>
    </row>
    <row r="45" spans="2:9" x14ac:dyDescent="0.2">
      <c r="C45" s="34"/>
      <c r="D45" s="34"/>
      <c r="E45" s="102"/>
      <c r="F45" s="102"/>
    </row>
    <row r="46" spans="2:9" ht="15.75" x14ac:dyDescent="0.25">
      <c r="C46" s="47"/>
      <c r="E46" s="103" t="s">
        <v>59</v>
      </c>
      <c r="F46" s="103"/>
    </row>
    <row r="47" spans="2:9" ht="15.75" x14ac:dyDescent="0.25">
      <c r="C47" s="48"/>
      <c r="E47" s="103" t="s">
        <v>26</v>
      </c>
      <c r="F47" s="103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3"/>
  <sheetViews>
    <sheetView topLeftCell="A3" workbookViewId="0">
      <selection activeCell="J51" sqref="J5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idden="1" x14ac:dyDescent="0.2">
      <c r="B10" s="104"/>
      <c r="C10" s="104"/>
      <c r="D10" s="104"/>
      <c r="E10" s="104"/>
      <c r="F10" s="104"/>
      <c r="G10" s="104"/>
      <c r="H10" s="104"/>
    </row>
    <row r="11" spans="2:8" hidden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2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60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06"/>
      <c r="C17" s="109" t="s">
        <v>23</v>
      </c>
      <c r="D17" s="109"/>
      <c r="E17" s="109"/>
      <c r="F17" s="109">
        <v>103800735</v>
      </c>
      <c r="G17" s="109"/>
      <c r="H17" s="110"/>
      <c r="J17" t="s">
        <v>64</v>
      </c>
    </row>
    <row r="18" spans="2:13" ht="16.5" x14ac:dyDescent="0.2">
      <c r="B18" s="107"/>
      <c r="C18" s="111"/>
      <c r="D18" s="111"/>
      <c r="E18" s="35"/>
      <c r="F18" s="111" t="s">
        <v>24</v>
      </c>
      <c r="G18" s="111"/>
      <c r="H18" s="36">
        <v>313700.78999999998</v>
      </c>
      <c r="J18" s="49"/>
    </row>
    <row r="19" spans="2:13" ht="33.75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>
        <v>313700.78999999998</v>
      </c>
    </row>
    <row r="22" spans="2:13" ht="16.5" x14ac:dyDescent="0.2">
      <c r="B22" s="41"/>
      <c r="C22" s="9">
        <v>44506</v>
      </c>
      <c r="D22" s="10">
        <v>1794</v>
      </c>
      <c r="E22" s="11" t="s">
        <v>32</v>
      </c>
      <c r="F22" s="12"/>
      <c r="G22" s="56">
        <v>9774.9</v>
      </c>
      <c r="H22" s="42">
        <f>H21-G22</f>
        <v>303925.88999999996</v>
      </c>
      <c r="I22" s="65"/>
    </row>
    <row r="23" spans="2:13" ht="16.5" x14ac:dyDescent="0.2">
      <c r="B23" s="41"/>
      <c r="C23" s="9" t="s">
        <v>61</v>
      </c>
      <c r="D23" s="10">
        <v>1795</v>
      </c>
      <c r="E23" s="11" t="s">
        <v>50</v>
      </c>
      <c r="F23" s="66">
        <v>0</v>
      </c>
      <c r="G23" s="56">
        <v>13800</v>
      </c>
      <c r="H23" s="42">
        <f>H22-G23+F23</f>
        <v>290125.88999999996</v>
      </c>
    </row>
    <row r="24" spans="2:13" ht="16.5" x14ac:dyDescent="0.2">
      <c r="B24" s="41"/>
      <c r="C24" s="9" t="s">
        <v>61</v>
      </c>
      <c r="D24" s="10">
        <v>1796</v>
      </c>
      <c r="E24" s="11" t="s">
        <v>62</v>
      </c>
      <c r="F24" s="12"/>
      <c r="G24" s="56">
        <v>9150</v>
      </c>
      <c r="H24" s="42">
        <f t="shared" ref="H24:H53" si="0">H23-G24</f>
        <v>280975.88999999996</v>
      </c>
    </row>
    <row r="25" spans="2:13" ht="16.5" x14ac:dyDescent="0.2">
      <c r="B25" s="41"/>
      <c r="C25" s="9" t="s">
        <v>61</v>
      </c>
      <c r="D25" s="10">
        <v>1797</v>
      </c>
      <c r="E25" s="11" t="s">
        <v>34</v>
      </c>
      <c r="F25" s="12"/>
      <c r="G25" s="56">
        <v>9150</v>
      </c>
      <c r="H25" s="42">
        <f t="shared" si="0"/>
        <v>271825.88999999996</v>
      </c>
    </row>
    <row r="26" spans="2:13" ht="16.5" x14ac:dyDescent="0.2">
      <c r="B26" s="41"/>
      <c r="C26" s="9" t="s">
        <v>61</v>
      </c>
      <c r="D26" s="10">
        <v>1798</v>
      </c>
      <c r="E26" s="11" t="s">
        <v>36</v>
      </c>
      <c r="F26" s="12"/>
      <c r="G26" s="56">
        <v>9150</v>
      </c>
      <c r="H26" s="42">
        <f t="shared" si="0"/>
        <v>262675.88999999996</v>
      </c>
    </row>
    <row r="27" spans="2:13" ht="16.5" x14ac:dyDescent="0.2">
      <c r="B27" s="41"/>
      <c r="C27" s="9" t="s">
        <v>61</v>
      </c>
      <c r="D27" s="10">
        <v>1799</v>
      </c>
      <c r="E27" s="11" t="s">
        <v>63</v>
      </c>
      <c r="F27" s="12"/>
      <c r="G27" s="56">
        <v>9150</v>
      </c>
      <c r="H27" s="42">
        <f t="shared" si="0"/>
        <v>253525.88999999996</v>
      </c>
    </row>
    <row r="28" spans="2:13" ht="16.5" x14ac:dyDescent="0.2">
      <c r="B28" s="41"/>
      <c r="C28" s="9" t="s">
        <v>61</v>
      </c>
      <c r="D28" s="10">
        <v>1800</v>
      </c>
      <c r="E28" s="11" t="s">
        <v>38</v>
      </c>
      <c r="F28" s="12"/>
      <c r="G28" s="56">
        <v>16850</v>
      </c>
      <c r="H28" s="42">
        <f t="shared" si="0"/>
        <v>236675.88999999996</v>
      </c>
    </row>
    <row r="29" spans="2:13" ht="16.5" x14ac:dyDescent="0.2">
      <c r="B29" s="41"/>
      <c r="C29" s="9" t="s">
        <v>61</v>
      </c>
      <c r="D29" s="10">
        <v>1801</v>
      </c>
      <c r="E29" s="11" t="s">
        <v>8</v>
      </c>
      <c r="F29" s="12"/>
      <c r="G29" s="56">
        <v>0</v>
      </c>
      <c r="H29" s="42">
        <f t="shared" si="0"/>
        <v>236675.88999999996</v>
      </c>
    </row>
    <row r="30" spans="2:13" ht="16.5" x14ac:dyDescent="0.2">
      <c r="B30" s="41"/>
      <c r="C30" s="9" t="s">
        <v>61</v>
      </c>
      <c r="D30" s="10">
        <v>1802</v>
      </c>
      <c r="E30" s="11" t="s">
        <v>66</v>
      </c>
      <c r="F30" s="12"/>
      <c r="G30" s="56">
        <v>13700</v>
      </c>
      <c r="H30" s="42">
        <f t="shared" si="0"/>
        <v>222975.88999999996</v>
      </c>
    </row>
    <row r="31" spans="2:13" ht="16.5" x14ac:dyDescent="0.2">
      <c r="B31" s="41"/>
      <c r="C31" s="9" t="s">
        <v>61</v>
      </c>
      <c r="D31" s="10">
        <v>1803</v>
      </c>
      <c r="E31" s="11" t="s">
        <v>67</v>
      </c>
      <c r="F31" s="12"/>
      <c r="G31" s="56">
        <v>14750</v>
      </c>
      <c r="H31" s="42">
        <f t="shared" si="0"/>
        <v>208225.88999999996</v>
      </c>
    </row>
    <row r="32" spans="2:13" ht="16.5" x14ac:dyDescent="0.2">
      <c r="B32" s="41"/>
      <c r="C32" s="9" t="s">
        <v>61</v>
      </c>
      <c r="D32" s="10">
        <v>1804</v>
      </c>
      <c r="E32" s="11" t="s">
        <v>68</v>
      </c>
      <c r="F32" s="12"/>
      <c r="G32" s="56">
        <v>11200</v>
      </c>
      <c r="H32" s="42">
        <f t="shared" si="0"/>
        <v>197025.88999999996</v>
      </c>
    </row>
    <row r="33" spans="2:8" ht="16.5" x14ac:dyDescent="0.2">
      <c r="B33" s="41"/>
      <c r="C33" s="9" t="s">
        <v>61</v>
      </c>
      <c r="D33" s="10">
        <v>1805</v>
      </c>
      <c r="E33" s="11" t="s">
        <v>69</v>
      </c>
      <c r="F33" s="12"/>
      <c r="G33" s="56">
        <v>14750</v>
      </c>
      <c r="H33" s="42">
        <f t="shared" si="0"/>
        <v>182275.88999999996</v>
      </c>
    </row>
    <row r="34" spans="2:8" ht="16.5" x14ac:dyDescent="0.2">
      <c r="B34" s="41"/>
      <c r="C34" s="9" t="s">
        <v>61</v>
      </c>
      <c r="D34" s="10">
        <v>1806</v>
      </c>
      <c r="E34" s="11" t="s">
        <v>8</v>
      </c>
      <c r="F34" s="12"/>
      <c r="G34" s="56">
        <v>0</v>
      </c>
      <c r="H34" s="42">
        <f t="shared" si="0"/>
        <v>182275.88999999996</v>
      </c>
    </row>
    <row r="35" spans="2:8" ht="16.5" x14ac:dyDescent="0.2">
      <c r="B35" s="41"/>
      <c r="C35" s="9" t="s">
        <v>61</v>
      </c>
      <c r="D35" s="10">
        <v>1807</v>
      </c>
      <c r="E35" s="11" t="s">
        <v>70</v>
      </c>
      <c r="F35" s="12"/>
      <c r="G35" s="56">
        <v>11200</v>
      </c>
      <c r="H35" s="42">
        <f t="shared" si="0"/>
        <v>171075.88999999996</v>
      </c>
    </row>
    <row r="36" spans="2:8" ht="16.5" x14ac:dyDescent="0.2">
      <c r="B36" s="41"/>
      <c r="C36" s="9" t="s">
        <v>61</v>
      </c>
      <c r="D36" s="10">
        <v>1808</v>
      </c>
      <c r="E36" s="11" t="s">
        <v>71</v>
      </c>
      <c r="F36" s="12"/>
      <c r="G36" s="56">
        <v>12450</v>
      </c>
      <c r="H36" s="42">
        <f t="shared" si="0"/>
        <v>158625.88999999996</v>
      </c>
    </row>
    <row r="37" spans="2:8" ht="16.5" x14ac:dyDescent="0.2">
      <c r="B37" s="41"/>
      <c r="C37" s="9" t="s">
        <v>61</v>
      </c>
      <c r="D37" s="10">
        <v>1809</v>
      </c>
      <c r="E37" s="11" t="s">
        <v>72</v>
      </c>
      <c r="F37" s="12"/>
      <c r="G37" s="56">
        <v>9150</v>
      </c>
      <c r="H37" s="42">
        <f t="shared" si="0"/>
        <v>149475.88999999996</v>
      </c>
    </row>
    <row r="38" spans="2:8" ht="16.5" x14ac:dyDescent="0.2">
      <c r="B38" s="41"/>
      <c r="C38" s="9" t="s">
        <v>61</v>
      </c>
      <c r="D38" s="10">
        <v>1810</v>
      </c>
      <c r="E38" s="68" t="s">
        <v>47</v>
      </c>
      <c r="F38" s="12"/>
      <c r="G38" s="56">
        <v>9150</v>
      </c>
      <c r="H38" s="42">
        <f t="shared" si="0"/>
        <v>140325.88999999996</v>
      </c>
    </row>
    <row r="39" spans="2:8" ht="16.5" x14ac:dyDescent="0.2">
      <c r="B39" s="41"/>
      <c r="C39" s="9" t="s">
        <v>61</v>
      </c>
      <c r="D39" s="10">
        <v>1811</v>
      </c>
      <c r="E39" s="68" t="s">
        <v>73</v>
      </c>
      <c r="F39" s="12"/>
      <c r="G39" s="56">
        <v>9150</v>
      </c>
      <c r="H39" s="42">
        <f t="shared" si="0"/>
        <v>131175.88999999996</v>
      </c>
    </row>
    <row r="40" spans="2:8" ht="16.5" x14ac:dyDescent="0.2">
      <c r="B40" s="41"/>
      <c r="C40" s="9" t="s">
        <v>61</v>
      </c>
      <c r="D40" s="10">
        <v>1812</v>
      </c>
      <c r="E40" s="68" t="s">
        <v>75</v>
      </c>
      <c r="F40" s="12"/>
      <c r="G40" s="56">
        <v>13700</v>
      </c>
      <c r="H40" s="42">
        <f t="shared" si="0"/>
        <v>117475.88999999996</v>
      </c>
    </row>
    <row r="41" spans="2:8" ht="16.5" x14ac:dyDescent="0.2">
      <c r="B41" s="41"/>
      <c r="C41" s="9" t="s">
        <v>61</v>
      </c>
      <c r="D41" s="10">
        <v>1813</v>
      </c>
      <c r="E41" s="68" t="s">
        <v>8</v>
      </c>
      <c r="F41" s="12"/>
      <c r="G41" s="56">
        <v>0</v>
      </c>
      <c r="H41" s="42">
        <f t="shared" si="0"/>
        <v>117475.88999999996</v>
      </c>
    </row>
    <row r="42" spans="2:8" ht="16.5" x14ac:dyDescent="0.2">
      <c r="B42" s="41"/>
      <c r="C42" s="9" t="s">
        <v>61</v>
      </c>
      <c r="D42" s="10">
        <v>1814</v>
      </c>
      <c r="E42" s="68" t="s">
        <v>76</v>
      </c>
      <c r="F42" s="12"/>
      <c r="G42" s="56">
        <v>9700</v>
      </c>
      <c r="H42" s="42">
        <f t="shared" si="0"/>
        <v>107775.88999999996</v>
      </c>
    </row>
    <row r="43" spans="2:8" ht="16.5" x14ac:dyDescent="0.2">
      <c r="B43" s="41"/>
      <c r="C43" s="9" t="s">
        <v>61</v>
      </c>
      <c r="D43" s="10">
        <v>1815</v>
      </c>
      <c r="E43" s="68" t="s">
        <v>8</v>
      </c>
      <c r="F43" s="12"/>
      <c r="G43" s="56">
        <v>0</v>
      </c>
      <c r="H43" s="42">
        <f t="shared" si="0"/>
        <v>107775.88999999996</v>
      </c>
    </row>
    <row r="44" spans="2:8" ht="16.5" x14ac:dyDescent="0.2">
      <c r="B44" s="41"/>
      <c r="C44" s="9" t="s">
        <v>61</v>
      </c>
      <c r="D44" s="10">
        <v>1816</v>
      </c>
      <c r="E44" s="68" t="s">
        <v>8</v>
      </c>
      <c r="F44" s="12"/>
      <c r="G44" s="56">
        <v>0</v>
      </c>
      <c r="H44" s="42">
        <f t="shared" si="0"/>
        <v>107775.88999999996</v>
      </c>
    </row>
    <row r="45" spans="2:8" ht="16.5" x14ac:dyDescent="0.2">
      <c r="B45" s="41"/>
      <c r="C45" s="9" t="s">
        <v>61</v>
      </c>
      <c r="D45" s="10">
        <v>1817</v>
      </c>
      <c r="E45" s="68" t="s">
        <v>78</v>
      </c>
      <c r="F45" s="12"/>
      <c r="G45" s="56">
        <v>9700</v>
      </c>
      <c r="H45" s="42">
        <f t="shared" si="0"/>
        <v>98075.889999999956</v>
      </c>
    </row>
    <row r="46" spans="2:8" ht="16.5" x14ac:dyDescent="0.2">
      <c r="B46" s="41"/>
      <c r="C46" s="9" t="s">
        <v>61</v>
      </c>
      <c r="D46" s="10">
        <v>1818</v>
      </c>
      <c r="E46" s="68" t="s">
        <v>79</v>
      </c>
      <c r="F46" s="12"/>
      <c r="G46" s="56">
        <v>9700</v>
      </c>
      <c r="H46" s="42">
        <f t="shared" si="0"/>
        <v>88375.889999999956</v>
      </c>
    </row>
    <row r="47" spans="2:8" ht="16.5" x14ac:dyDescent="0.2">
      <c r="B47" s="41"/>
      <c r="C47" s="9" t="s">
        <v>61</v>
      </c>
      <c r="D47" s="10">
        <v>1819</v>
      </c>
      <c r="E47" s="68" t="s">
        <v>77</v>
      </c>
      <c r="F47" s="12"/>
      <c r="G47" s="56">
        <v>9700</v>
      </c>
      <c r="H47" s="42">
        <f t="shared" si="0"/>
        <v>78675.889999999956</v>
      </c>
    </row>
    <row r="48" spans="2:8" ht="16.5" x14ac:dyDescent="0.2">
      <c r="B48" s="41"/>
      <c r="C48" s="9" t="s">
        <v>61</v>
      </c>
      <c r="D48" s="10">
        <v>1820</v>
      </c>
      <c r="E48" s="68" t="s">
        <v>80</v>
      </c>
      <c r="F48" s="12"/>
      <c r="G48" s="56">
        <v>9700</v>
      </c>
      <c r="H48" s="42">
        <f t="shared" si="0"/>
        <v>68975.889999999956</v>
      </c>
    </row>
    <row r="49" spans="2:9" ht="16.5" x14ac:dyDescent="0.2">
      <c r="B49" s="41"/>
      <c r="C49" s="9" t="s">
        <v>61</v>
      </c>
      <c r="D49" s="10">
        <v>1821</v>
      </c>
      <c r="E49" s="68" t="s">
        <v>81</v>
      </c>
      <c r="F49" s="12"/>
      <c r="G49" s="56">
        <v>9700</v>
      </c>
      <c r="H49" s="42">
        <f t="shared" si="0"/>
        <v>59275.889999999956</v>
      </c>
    </row>
    <row r="50" spans="2:9" ht="16.5" x14ac:dyDescent="0.2">
      <c r="B50" s="41"/>
      <c r="C50" s="9" t="s">
        <v>61</v>
      </c>
      <c r="D50" s="10">
        <v>1822</v>
      </c>
      <c r="E50" s="68" t="s">
        <v>8</v>
      </c>
      <c r="F50" s="12"/>
      <c r="G50" s="56">
        <v>0</v>
      </c>
      <c r="H50" s="42">
        <f t="shared" si="0"/>
        <v>59275.889999999956</v>
      </c>
    </row>
    <row r="51" spans="2:9" ht="16.5" x14ac:dyDescent="0.2">
      <c r="B51" s="41"/>
      <c r="C51" s="9" t="s">
        <v>61</v>
      </c>
      <c r="D51" s="10">
        <v>1823</v>
      </c>
      <c r="E51" s="68" t="s">
        <v>65</v>
      </c>
      <c r="F51" s="12"/>
      <c r="G51" s="56">
        <v>12450</v>
      </c>
      <c r="H51" s="42">
        <f t="shared" si="0"/>
        <v>46825.889999999956</v>
      </c>
    </row>
    <row r="52" spans="2:9" ht="16.5" x14ac:dyDescent="0.2">
      <c r="B52" s="41"/>
      <c r="C52" s="9" t="s">
        <v>74</v>
      </c>
      <c r="D52" s="10">
        <v>1824</v>
      </c>
      <c r="E52" s="68" t="s">
        <v>82</v>
      </c>
      <c r="F52" s="12"/>
      <c r="G52" s="56">
        <v>22264.560000000001</v>
      </c>
      <c r="H52" s="42">
        <f t="shared" si="0"/>
        <v>24561.329999999954</v>
      </c>
    </row>
    <row r="53" spans="2:9" ht="16.5" x14ac:dyDescent="0.2">
      <c r="B53" s="41"/>
      <c r="C53" s="9" t="s">
        <v>83</v>
      </c>
      <c r="D53" s="10">
        <v>201</v>
      </c>
      <c r="E53" s="68" t="s">
        <v>84</v>
      </c>
      <c r="F53" s="12"/>
      <c r="G53" s="56">
        <v>175</v>
      </c>
      <c r="H53" s="42">
        <f t="shared" si="0"/>
        <v>24386.329999999954</v>
      </c>
    </row>
    <row r="54" spans="2:9" ht="16.5" x14ac:dyDescent="0.2">
      <c r="B54" s="69"/>
      <c r="C54" s="114" t="s">
        <v>25</v>
      </c>
      <c r="D54" s="114"/>
      <c r="E54" s="114"/>
      <c r="F54" s="25">
        <f>SUM(F20:F37)</f>
        <v>0</v>
      </c>
      <c r="G54" s="25">
        <f>SUM(G20:G53)</f>
        <v>289314.46000000002</v>
      </c>
      <c r="H54" s="71">
        <v>24386.33</v>
      </c>
      <c r="I54" t="s">
        <v>30</v>
      </c>
    </row>
    <row r="55" spans="2:9" x14ac:dyDescent="0.2">
      <c r="H55" s="50"/>
    </row>
    <row r="56" spans="2:9" x14ac:dyDescent="0.2">
      <c r="H56" s="50"/>
    </row>
    <row r="57" spans="2:9" x14ac:dyDescent="0.2">
      <c r="H57" s="50"/>
    </row>
    <row r="61" spans="2:9" x14ac:dyDescent="0.2">
      <c r="C61" s="34"/>
      <c r="D61" s="34"/>
      <c r="E61" s="102"/>
      <c r="F61" s="102"/>
    </row>
    <row r="62" spans="2:9" ht="15.75" x14ac:dyDescent="0.25">
      <c r="C62" s="47"/>
      <c r="E62" s="103" t="s">
        <v>59</v>
      </c>
      <c r="F62" s="103"/>
    </row>
    <row r="63" spans="2:9" ht="15.75" x14ac:dyDescent="0.25">
      <c r="C63" s="48"/>
      <c r="E63" s="103" t="s">
        <v>26</v>
      </c>
      <c r="F63" s="103"/>
    </row>
  </sheetData>
  <mergeCells count="13">
    <mergeCell ref="C54:E54"/>
    <mergeCell ref="E61:F61"/>
    <mergeCell ref="E62:F62"/>
    <mergeCell ref="E63:F6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2"/>
  <sheetViews>
    <sheetView topLeftCell="A18" workbookViewId="0">
      <selection activeCell="H26" sqref="H2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idden="1" x14ac:dyDescent="0.2">
      <c r="B10" s="104"/>
      <c r="C10" s="104"/>
      <c r="D10" s="104"/>
      <c r="E10" s="104"/>
      <c r="F10" s="104"/>
      <c r="G10" s="104"/>
      <c r="H10" s="104"/>
    </row>
    <row r="11" spans="2:8" hidden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2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85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06"/>
      <c r="C17" s="109" t="s">
        <v>23</v>
      </c>
      <c r="D17" s="109"/>
      <c r="E17" s="109"/>
      <c r="F17" s="109">
        <v>103800735</v>
      </c>
      <c r="G17" s="109"/>
      <c r="H17" s="110"/>
    </row>
    <row r="18" spans="2:13" ht="16.5" x14ac:dyDescent="0.2">
      <c r="B18" s="107"/>
      <c r="C18" s="111"/>
      <c r="D18" s="111"/>
      <c r="E18" s="35"/>
      <c r="F18" s="111" t="s">
        <v>24</v>
      </c>
      <c r="G18" s="111"/>
      <c r="H18" s="36">
        <v>24386.33</v>
      </c>
      <c r="J18" s="49"/>
    </row>
    <row r="19" spans="2:13" ht="33.75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 t="s">
        <v>83</v>
      </c>
      <c r="D22" s="10">
        <v>201</v>
      </c>
      <c r="E22" s="11" t="s">
        <v>86</v>
      </c>
      <c r="F22" s="12"/>
      <c r="G22" s="56">
        <v>175</v>
      </c>
      <c r="H22" s="42">
        <v>24386.33</v>
      </c>
      <c r="I22" s="65"/>
    </row>
    <row r="23" spans="2:13" ht="16.5" x14ac:dyDescent="0.2">
      <c r="B23" s="41"/>
      <c r="C23" s="9">
        <v>44234</v>
      </c>
      <c r="D23" s="10">
        <v>1825</v>
      </c>
      <c r="E23" s="11" t="s">
        <v>32</v>
      </c>
      <c r="F23" s="66">
        <v>0</v>
      </c>
      <c r="G23" s="56">
        <v>7692.16</v>
      </c>
      <c r="H23" s="42">
        <f>H22-G23</f>
        <v>16694.170000000002</v>
      </c>
    </row>
    <row r="24" spans="2:13" ht="16.5" x14ac:dyDescent="0.2">
      <c r="B24" s="41"/>
      <c r="C24" s="9">
        <v>44234</v>
      </c>
      <c r="D24" s="10">
        <v>1826</v>
      </c>
      <c r="E24" s="11" t="s">
        <v>87</v>
      </c>
      <c r="F24" s="12"/>
      <c r="G24" s="56">
        <v>12700</v>
      </c>
      <c r="H24" s="42">
        <f t="shared" ref="H24:H32" si="0">H23-G24</f>
        <v>3994.1700000000019</v>
      </c>
    </row>
    <row r="25" spans="2:13" ht="16.5" x14ac:dyDescent="0.2">
      <c r="B25" s="41"/>
      <c r="C25" s="9">
        <v>44323</v>
      </c>
      <c r="D25" s="10">
        <v>90</v>
      </c>
      <c r="E25" s="11" t="s">
        <v>40</v>
      </c>
      <c r="F25" s="66">
        <v>347552.25</v>
      </c>
      <c r="G25" s="56">
        <v>0</v>
      </c>
      <c r="H25" s="42">
        <f>H24+F25-G25</f>
        <v>351546.42</v>
      </c>
    </row>
    <row r="26" spans="2:13" ht="16.5" x14ac:dyDescent="0.2">
      <c r="B26" s="41"/>
      <c r="C26" s="74" t="s">
        <v>88</v>
      </c>
      <c r="D26" s="10">
        <v>1827</v>
      </c>
      <c r="E26" s="11" t="s">
        <v>82</v>
      </c>
      <c r="F26" s="12"/>
      <c r="G26" s="56">
        <v>24248.49</v>
      </c>
      <c r="H26" s="42">
        <f t="shared" si="0"/>
        <v>327297.93</v>
      </c>
    </row>
    <row r="27" spans="2:13" ht="16.5" x14ac:dyDescent="0.2">
      <c r="B27" s="41"/>
      <c r="C27" s="74" t="s">
        <v>89</v>
      </c>
      <c r="D27" s="10">
        <v>1828</v>
      </c>
      <c r="E27" s="11" t="s">
        <v>82</v>
      </c>
      <c r="F27" s="12"/>
      <c r="G27" s="56">
        <v>24661.29</v>
      </c>
      <c r="H27" s="42">
        <f>H26-G27</f>
        <v>302636.64</v>
      </c>
    </row>
    <row r="28" spans="2:13" ht="16.5" x14ac:dyDescent="0.2">
      <c r="B28" s="41"/>
      <c r="C28" s="74" t="s">
        <v>90</v>
      </c>
      <c r="D28" s="10">
        <v>1829</v>
      </c>
      <c r="E28" s="11" t="s">
        <v>8</v>
      </c>
      <c r="F28" s="12"/>
      <c r="G28" s="56">
        <v>0</v>
      </c>
      <c r="H28" s="42">
        <f>H27-G28</f>
        <v>302636.64</v>
      </c>
    </row>
    <row r="29" spans="2:13" ht="16.5" x14ac:dyDescent="0.2">
      <c r="B29" s="41"/>
      <c r="C29" s="74" t="s">
        <v>90</v>
      </c>
      <c r="D29" s="10">
        <v>1830</v>
      </c>
      <c r="E29" s="11" t="s">
        <v>82</v>
      </c>
      <c r="F29" s="12"/>
      <c r="G29" s="56">
        <v>16649.2</v>
      </c>
      <c r="H29" s="42">
        <f t="shared" si="0"/>
        <v>285987.44</v>
      </c>
    </row>
    <row r="30" spans="2:13" ht="16.5" x14ac:dyDescent="0.2">
      <c r="B30" s="41"/>
      <c r="C30" s="74" t="s">
        <v>90</v>
      </c>
      <c r="D30" s="10">
        <v>1831</v>
      </c>
      <c r="E30" s="11" t="s">
        <v>8</v>
      </c>
      <c r="F30" s="12"/>
      <c r="G30" s="56">
        <v>0</v>
      </c>
      <c r="H30" s="42">
        <f t="shared" si="0"/>
        <v>285987.44</v>
      </c>
    </row>
    <row r="31" spans="2:13" ht="16.5" x14ac:dyDescent="0.2">
      <c r="B31" s="41"/>
      <c r="C31" s="74" t="s">
        <v>90</v>
      </c>
      <c r="D31" s="10">
        <v>1832</v>
      </c>
      <c r="E31" s="11" t="s">
        <v>57</v>
      </c>
      <c r="F31" s="12"/>
      <c r="G31" s="56">
        <v>13211</v>
      </c>
      <c r="H31" s="42">
        <f t="shared" si="0"/>
        <v>272776.44</v>
      </c>
    </row>
    <row r="32" spans="2:13" ht="16.5" x14ac:dyDescent="0.2">
      <c r="B32" s="41"/>
      <c r="C32" s="74" t="s">
        <v>91</v>
      </c>
      <c r="D32" s="10">
        <v>202</v>
      </c>
      <c r="E32" s="11" t="s">
        <v>68</v>
      </c>
      <c r="F32" s="12"/>
      <c r="G32" s="56">
        <v>175</v>
      </c>
      <c r="H32" s="42">
        <f t="shared" si="0"/>
        <v>272601.44</v>
      </c>
    </row>
    <row r="33" spans="2:9" ht="16.5" x14ac:dyDescent="0.2">
      <c r="B33" s="69"/>
      <c r="C33" s="114" t="s">
        <v>25</v>
      </c>
      <c r="D33" s="114"/>
      <c r="E33" s="114"/>
      <c r="F33" s="70">
        <f>SUM(F20:F32)</f>
        <v>347552.25</v>
      </c>
      <c r="G33" s="70">
        <f>SUM(G20:G32)</f>
        <v>99512.14</v>
      </c>
      <c r="H33" s="73">
        <f>H32</f>
        <v>272601.44</v>
      </c>
      <c r="I33" t="s">
        <v>30</v>
      </c>
    </row>
    <row r="34" spans="2:9" x14ac:dyDescent="0.2">
      <c r="H34" s="50"/>
    </row>
    <row r="35" spans="2:9" x14ac:dyDescent="0.2">
      <c r="H35" s="50"/>
    </row>
    <row r="36" spans="2:9" x14ac:dyDescent="0.2">
      <c r="H36" s="50"/>
    </row>
    <row r="40" spans="2:9" x14ac:dyDescent="0.2">
      <c r="C40" s="34"/>
      <c r="D40" s="34"/>
      <c r="E40" s="102"/>
      <c r="F40" s="102"/>
    </row>
    <row r="41" spans="2:9" ht="15.75" x14ac:dyDescent="0.25">
      <c r="C41" s="47"/>
      <c r="E41" s="103" t="s">
        <v>59</v>
      </c>
      <c r="F41" s="103"/>
    </row>
    <row r="42" spans="2:9" ht="15.75" x14ac:dyDescent="0.25">
      <c r="C42" s="48"/>
      <c r="E42" s="103" t="s">
        <v>26</v>
      </c>
      <c r="F42" s="103"/>
    </row>
  </sheetData>
  <mergeCells count="13">
    <mergeCell ref="C33:E33"/>
    <mergeCell ref="E40:F40"/>
    <mergeCell ref="E41:F41"/>
    <mergeCell ref="E42:F4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7"/>
  <sheetViews>
    <sheetView topLeftCell="A22" zoomScaleNormal="100" workbookViewId="0">
      <selection activeCell="D45" sqref="D4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idden="1" x14ac:dyDescent="0.2">
      <c r="B10" s="104"/>
      <c r="C10" s="104"/>
      <c r="D10" s="104"/>
      <c r="E10" s="104"/>
      <c r="F10" s="104"/>
      <c r="G10" s="104"/>
      <c r="H10" s="104"/>
    </row>
    <row r="11" spans="2:8" hidden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2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101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06"/>
      <c r="C17" s="109" t="s">
        <v>23</v>
      </c>
      <c r="D17" s="109"/>
      <c r="E17" s="109"/>
      <c r="F17" s="109">
        <v>103800735</v>
      </c>
      <c r="G17" s="109"/>
      <c r="H17" s="110"/>
    </row>
    <row r="18" spans="2:13" ht="16.5" x14ac:dyDescent="0.2">
      <c r="B18" s="107"/>
      <c r="C18" s="111"/>
      <c r="D18" s="111"/>
      <c r="E18" s="35"/>
      <c r="F18" s="111" t="s">
        <v>24</v>
      </c>
      <c r="G18" s="111"/>
      <c r="H18" s="36">
        <v>272601.44</v>
      </c>
      <c r="J18" s="49"/>
    </row>
    <row r="19" spans="2:13" ht="33.75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 t="s">
        <v>92</v>
      </c>
      <c r="D22" s="10">
        <v>202</v>
      </c>
      <c r="E22" s="11" t="s">
        <v>86</v>
      </c>
      <c r="F22" s="12">
        <v>0</v>
      </c>
      <c r="G22" s="56">
        <v>175</v>
      </c>
      <c r="H22" s="42">
        <f>H18</f>
        <v>272601.44</v>
      </c>
      <c r="I22" s="65"/>
    </row>
    <row r="23" spans="2:13" ht="16.5" x14ac:dyDescent="0.2">
      <c r="B23" s="41"/>
      <c r="C23" s="74">
        <v>44263</v>
      </c>
      <c r="D23" s="10">
        <v>1833</v>
      </c>
      <c r="E23" s="11" t="s">
        <v>57</v>
      </c>
      <c r="F23" s="66">
        <v>0</v>
      </c>
      <c r="G23" s="56">
        <v>6771</v>
      </c>
      <c r="H23" s="42">
        <f>H22-G23</f>
        <v>265830.44</v>
      </c>
    </row>
    <row r="24" spans="2:13" ht="16.5" x14ac:dyDescent="0.2">
      <c r="B24" s="41"/>
      <c r="C24" s="9">
        <v>44263</v>
      </c>
      <c r="D24" s="10">
        <v>1834</v>
      </c>
      <c r="E24" s="11" t="s">
        <v>8</v>
      </c>
      <c r="F24" s="12">
        <v>0</v>
      </c>
      <c r="G24" s="56">
        <v>0</v>
      </c>
      <c r="H24" s="42">
        <f t="shared" ref="H24:H26" si="0">H23-G24</f>
        <v>265830.44</v>
      </c>
    </row>
    <row r="25" spans="2:13" ht="16.5" x14ac:dyDescent="0.2">
      <c r="B25" s="41"/>
      <c r="C25" s="9">
        <v>44263</v>
      </c>
      <c r="D25" s="10">
        <v>1835</v>
      </c>
      <c r="E25" s="11" t="s">
        <v>40</v>
      </c>
      <c r="F25" s="66">
        <v>0</v>
      </c>
      <c r="G25" s="56">
        <v>670.34</v>
      </c>
      <c r="H25" s="42">
        <f>H24+F25-G25</f>
        <v>265160.09999999998</v>
      </c>
    </row>
    <row r="26" spans="2:13" ht="16.5" x14ac:dyDescent="0.2">
      <c r="B26" s="41"/>
      <c r="C26" s="74">
        <v>44263</v>
      </c>
      <c r="D26" s="10">
        <v>1836</v>
      </c>
      <c r="E26" s="11" t="s">
        <v>8</v>
      </c>
      <c r="F26" s="12"/>
      <c r="G26" s="56">
        <v>0</v>
      </c>
      <c r="H26" s="42">
        <f t="shared" si="0"/>
        <v>265160.09999999998</v>
      </c>
    </row>
    <row r="27" spans="2:13" ht="16.5" x14ac:dyDescent="0.2">
      <c r="B27" s="41"/>
      <c r="C27" s="74">
        <v>44263</v>
      </c>
      <c r="D27" s="10">
        <v>1837</v>
      </c>
      <c r="E27" s="11" t="s">
        <v>94</v>
      </c>
      <c r="F27" s="12">
        <v>0</v>
      </c>
      <c r="G27" s="56">
        <v>2825</v>
      </c>
      <c r="H27" s="42">
        <f t="shared" ref="H27:H32" si="1">H26-G27</f>
        <v>262335.09999999998</v>
      </c>
    </row>
    <row r="28" spans="2:13" ht="16.5" x14ac:dyDescent="0.2">
      <c r="B28" s="41"/>
      <c r="C28" s="74">
        <v>44263</v>
      </c>
      <c r="D28" s="10">
        <v>1838</v>
      </c>
      <c r="E28" s="11" t="s">
        <v>93</v>
      </c>
      <c r="F28" s="12">
        <v>0</v>
      </c>
      <c r="G28" s="56">
        <v>1809.86</v>
      </c>
      <c r="H28" s="42">
        <f t="shared" si="1"/>
        <v>260525.24</v>
      </c>
    </row>
    <row r="29" spans="2:13" ht="16.5" x14ac:dyDescent="0.2">
      <c r="B29" s="41"/>
      <c r="C29" s="74">
        <v>44538</v>
      </c>
      <c r="D29" s="10">
        <v>1839</v>
      </c>
      <c r="E29" s="11" t="s">
        <v>32</v>
      </c>
      <c r="F29" s="12">
        <v>0</v>
      </c>
      <c r="G29" s="56">
        <v>7685.01</v>
      </c>
      <c r="H29" s="42">
        <f t="shared" si="1"/>
        <v>252840.22999999998</v>
      </c>
    </row>
    <row r="30" spans="2:13" ht="16.5" x14ac:dyDescent="0.2">
      <c r="B30" s="41"/>
      <c r="C30" s="74">
        <v>44538</v>
      </c>
      <c r="D30" s="10">
        <v>1840</v>
      </c>
      <c r="E30" s="11" t="s">
        <v>8</v>
      </c>
      <c r="F30" s="12">
        <v>0</v>
      </c>
      <c r="G30" s="56">
        <v>0</v>
      </c>
      <c r="H30" s="42">
        <f t="shared" si="1"/>
        <v>252840.22999999998</v>
      </c>
    </row>
    <row r="31" spans="2:13" ht="16.5" x14ac:dyDescent="0.2">
      <c r="B31" s="41"/>
      <c r="C31" s="74">
        <v>44538</v>
      </c>
      <c r="D31" s="10">
        <v>1841</v>
      </c>
      <c r="E31" s="11" t="s">
        <v>8</v>
      </c>
      <c r="F31" s="12">
        <v>0</v>
      </c>
      <c r="G31" s="56">
        <v>0</v>
      </c>
      <c r="H31" s="42">
        <f t="shared" si="1"/>
        <v>252840.22999999998</v>
      </c>
    </row>
    <row r="32" spans="2:13" ht="16.5" x14ac:dyDescent="0.2">
      <c r="B32" s="41"/>
      <c r="C32" s="74">
        <v>44538</v>
      </c>
      <c r="D32" s="10">
        <v>1842</v>
      </c>
      <c r="E32" s="11" t="s">
        <v>8</v>
      </c>
      <c r="F32" s="12">
        <v>0</v>
      </c>
      <c r="G32" s="56">
        <v>0</v>
      </c>
      <c r="H32" s="42">
        <f t="shared" si="1"/>
        <v>252840.22999999998</v>
      </c>
    </row>
    <row r="33" spans="2:9" ht="16.5" x14ac:dyDescent="0.2">
      <c r="B33" s="41"/>
      <c r="C33" s="74">
        <v>44538</v>
      </c>
      <c r="D33" s="10">
        <v>1843</v>
      </c>
      <c r="E33" s="11" t="s">
        <v>8</v>
      </c>
      <c r="F33" s="12">
        <v>0</v>
      </c>
      <c r="G33" s="56">
        <v>0</v>
      </c>
      <c r="H33" s="42">
        <f t="shared" ref="H33:H37" si="2">H32-G33</f>
        <v>252840.22999999998</v>
      </c>
    </row>
    <row r="34" spans="2:9" ht="16.5" x14ac:dyDescent="0.2">
      <c r="B34" s="41"/>
      <c r="C34" s="74">
        <v>44538</v>
      </c>
      <c r="D34" s="10">
        <v>1844</v>
      </c>
      <c r="E34" s="11" t="s">
        <v>95</v>
      </c>
      <c r="F34" s="12">
        <v>0</v>
      </c>
      <c r="G34" s="56">
        <v>5989</v>
      </c>
      <c r="H34" s="42">
        <f t="shared" si="2"/>
        <v>246851.22999999998</v>
      </c>
    </row>
    <row r="35" spans="2:9" ht="16.5" x14ac:dyDescent="0.2">
      <c r="B35" s="41"/>
      <c r="C35" s="74" t="s">
        <v>96</v>
      </c>
      <c r="D35" s="10">
        <v>1845</v>
      </c>
      <c r="E35" s="11" t="s">
        <v>82</v>
      </c>
      <c r="F35" s="12">
        <v>0</v>
      </c>
      <c r="G35" s="56">
        <v>23520.61</v>
      </c>
      <c r="H35" s="42">
        <f t="shared" si="2"/>
        <v>223330.62</v>
      </c>
    </row>
    <row r="36" spans="2:9" ht="16.5" x14ac:dyDescent="0.2">
      <c r="B36" s="41"/>
      <c r="C36" s="74" t="s">
        <v>97</v>
      </c>
      <c r="D36" s="10">
        <v>1846</v>
      </c>
      <c r="E36" s="11" t="s">
        <v>32</v>
      </c>
      <c r="F36" s="12">
        <v>0</v>
      </c>
      <c r="G36" s="56">
        <v>10603.86</v>
      </c>
      <c r="H36" s="42">
        <f t="shared" si="2"/>
        <v>212726.76</v>
      </c>
    </row>
    <row r="37" spans="2:9" ht="16.5" x14ac:dyDescent="0.2">
      <c r="B37" s="41"/>
      <c r="C37" s="74" t="s">
        <v>98</v>
      </c>
      <c r="D37" s="10">
        <v>203</v>
      </c>
      <c r="E37" s="11" t="s">
        <v>99</v>
      </c>
      <c r="F37" s="12">
        <v>0</v>
      </c>
      <c r="G37" s="56">
        <v>175</v>
      </c>
      <c r="H37" s="42">
        <f t="shared" si="2"/>
        <v>212551.76</v>
      </c>
    </row>
    <row r="38" spans="2:9" ht="16.5" x14ac:dyDescent="0.2">
      <c r="B38" s="69"/>
      <c r="C38" s="114" t="s">
        <v>25</v>
      </c>
      <c r="D38" s="114"/>
      <c r="E38" s="114"/>
      <c r="F38" s="72">
        <f>SUM(F20:F37)</f>
        <v>0</v>
      </c>
      <c r="G38" s="72">
        <f>SUM(G20:G37)</f>
        <v>60224.68</v>
      </c>
      <c r="H38" s="73">
        <f>H37</f>
        <v>212551.76</v>
      </c>
      <c r="I38" t="s">
        <v>30</v>
      </c>
    </row>
    <row r="39" spans="2:9" x14ac:dyDescent="0.2">
      <c r="H39" s="50"/>
    </row>
    <row r="40" spans="2:9" x14ac:dyDescent="0.2">
      <c r="H40" s="50"/>
    </row>
    <row r="41" spans="2:9" x14ac:dyDescent="0.2">
      <c r="H41" s="50"/>
    </row>
    <row r="45" spans="2:9" x14ac:dyDescent="0.2">
      <c r="C45" s="34"/>
      <c r="D45" s="34"/>
      <c r="E45" s="102"/>
      <c r="F45" s="102"/>
    </row>
    <row r="46" spans="2:9" ht="15.75" x14ac:dyDescent="0.25">
      <c r="C46" s="47"/>
      <c r="E46" s="103" t="s">
        <v>100</v>
      </c>
      <c r="F46" s="103"/>
    </row>
    <row r="47" spans="2:9" ht="15.75" x14ac:dyDescent="0.25">
      <c r="C47" s="48"/>
      <c r="E47" s="103" t="s">
        <v>26</v>
      </c>
      <c r="F47" s="103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6"/>
  <sheetViews>
    <sheetView topLeftCell="A22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idden="1" x14ac:dyDescent="0.2">
      <c r="B10" s="104"/>
      <c r="C10" s="104"/>
      <c r="D10" s="104"/>
      <c r="E10" s="104"/>
      <c r="F10" s="104"/>
      <c r="G10" s="104"/>
      <c r="H10" s="104"/>
    </row>
    <row r="11" spans="2:8" hidden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2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102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06"/>
      <c r="C17" s="109" t="s">
        <v>23</v>
      </c>
      <c r="D17" s="109"/>
      <c r="E17" s="109"/>
      <c r="F17" s="109">
        <v>103800735</v>
      </c>
      <c r="G17" s="109"/>
      <c r="H17" s="110"/>
    </row>
    <row r="18" spans="2:13" ht="16.5" x14ac:dyDescent="0.2">
      <c r="B18" s="107"/>
      <c r="C18" s="111"/>
      <c r="D18" s="111"/>
      <c r="E18" s="35"/>
      <c r="F18" s="111" t="s">
        <v>24</v>
      </c>
      <c r="G18" s="111"/>
      <c r="H18" s="36">
        <v>212551.76</v>
      </c>
      <c r="J18" s="49"/>
    </row>
    <row r="19" spans="2:13" ht="33.75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44439</v>
      </c>
      <c r="D22" s="10">
        <v>203</v>
      </c>
      <c r="E22" s="11" t="s">
        <v>103</v>
      </c>
      <c r="F22" s="12">
        <v>0</v>
      </c>
      <c r="G22" s="56">
        <v>175</v>
      </c>
      <c r="H22" s="42">
        <f>H18</f>
        <v>212551.76</v>
      </c>
      <c r="I22" s="65"/>
    </row>
    <row r="23" spans="2:13" ht="16.5" x14ac:dyDescent="0.2">
      <c r="B23" s="41"/>
      <c r="C23" s="74">
        <v>44440</v>
      </c>
      <c r="D23" s="10">
        <v>1847</v>
      </c>
      <c r="E23" s="11" t="s">
        <v>104</v>
      </c>
      <c r="F23" s="66">
        <v>0</v>
      </c>
      <c r="G23" s="56">
        <v>1750</v>
      </c>
      <c r="H23" s="42">
        <f t="shared" ref="H23:H29" si="0">H22-G23</f>
        <v>210801.76</v>
      </c>
    </row>
    <row r="24" spans="2:13" ht="16.5" x14ac:dyDescent="0.2">
      <c r="B24" s="41"/>
      <c r="C24" s="9">
        <v>44440</v>
      </c>
      <c r="D24" s="10">
        <v>1848</v>
      </c>
      <c r="E24" s="11" t="s">
        <v>8</v>
      </c>
      <c r="F24" s="12">
        <v>0</v>
      </c>
      <c r="G24" s="56">
        <v>0</v>
      </c>
      <c r="H24" s="42">
        <f t="shared" si="0"/>
        <v>210801.76</v>
      </c>
    </row>
    <row r="25" spans="2:13" ht="16.5" x14ac:dyDescent="0.2">
      <c r="B25" s="41"/>
      <c r="C25" s="9">
        <v>44440</v>
      </c>
      <c r="D25" s="10">
        <v>1849</v>
      </c>
      <c r="E25" s="11" t="s">
        <v>105</v>
      </c>
      <c r="F25" s="66">
        <v>0</v>
      </c>
      <c r="G25" s="56">
        <v>1750</v>
      </c>
      <c r="H25" s="42">
        <f t="shared" si="0"/>
        <v>209051.76</v>
      </c>
    </row>
    <row r="26" spans="2:13" ht="16.5" x14ac:dyDescent="0.2">
      <c r="B26" s="41"/>
      <c r="C26" s="74">
        <v>44445</v>
      </c>
      <c r="D26" s="10">
        <v>1850</v>
      </c>
      <c r="E26" s="11" t="s">
        <v>34</v>
      </c>
      <c r="F26" s="12"/>
      <c r="G26" s="56">
        <v>3150</v>
      </c>
      <c r="H26" s="42">
        <f t="shared" si="0"/>
        <v>205901.76</v>
      </c>
    </row>
    <row r="27" spans="2:13" ht="16.5" x14ac:dyDescent="0.2">
      <c r="B27" s="41"/>
      <c r="C27" s="74">
        <v>44445</v>
      </c>
      <c r="D27" s="10">
        <v>1851</v>
      </c>
      <c r="E27" s="11" t="s">
        <v>106</v>
      </c>
      <c r="F27" s="12">
        <v>0</v>
      </c>
      <c r="G27" s="56">
        <v>1350</v>
      </c>
      <c r="H27" s="42">
        <f t="shared" si="0"/>
        <v>204551.76</v>
      </c>
    </row>
    <row r="28" spans="2:13" ht="16.5" x14ac:dyDescent="0.2">
      <c r="B28" s="41"/>
      <c r="C28" s="74">
        <v>44445</v>
      </c>
      <c r="D28" s="10">
        <v>1852</v>
      </c>
      <c r="E28" s="11" t="s">
        <v>107</v>
      </c>
      <c r="F28" s="12">
        <v>0</v>
      </c>
      <c r="G28" s="56">
        <v>1350</v>
      </c>
      <c r="H28" s="42">
        <f t="shared" si="0"/>
        <v>203201.76</v>
      </c>
    </row>
    <row r="29" spans="2:13" ht="16.5" x14ac:dyDescent="0.2">
      <c r="B29" s="41"/>
      <c r="C29" s="74">
        <v>44452</v>
      </c>
      <c r="D29" s="10">
        <v>1853</v>
      </c>
      <c r="E29" s="11" t="s">
        <v>105</v>
      </c>
      <c r="F29" s="12">
        <v>0</v>
      </c>
      <c r="G29" s="56">
        <v>3500</v>
      </c>
      <c r="H29" s="42">
        <f t="shared" si="0"/>
        <v>199701.76000000001</v>
      </c>
    </row>
    <row r="30" spans="2:13" ht="16.5" x14ac:dyDescent="0.2">
      <c r="B30" s="41"/>
      <c r="C30" s="74">
        <v>44452</v>
      </c>
      <c r="D30" s="10">
        <v>1854</v>
      </c>
      <c r="E30" s="11" t="s">
        <v>104</v>
      </c>
      <c r="F30" s="12">
        <v>0</v>
      </c>
      <c r="G30" s="56">
        <v>3500</v>
      </c>
      <c r="H30" s="42">
        <f t="shared" ref="H30:H36" si="1">H29-G30</f>
        <v>196201.76</v>
      </c>
      <c r="J30" s="49">
        <f>203201.76-193626.76</f>
        <v>9575</v>
      </c>
    </row>
    <row r="31" spans="2:13" ht="16.5" x14ac:dyDescent="0.2">
      <c r="B31" s="41"/>
      <c r="C31" s="74">
        <v>44452</v>
      </c>
      <c r="D31" s="10">
        <v>1855</v>
      </c>
      <c r="E31" s="11" t="s">
        <v>108</v>
      </c>
      <c r="F31" s="12">
        <v>0</v>
      </c>
      <c r="G31" s="56">
        <v>2200</v>
      </c>
      <c r="H31" s="42">
        <f t="shared" si="1"/>
        <v>194001.76</v>
      </c>
    </row>
    <row r="32" spans="2:13" ht="16.5" x14ac:dyDescent="0.2">
      <c r="B32" s="41"/>
      <c r="C32" s="74">
        <v>44452</v>
      </c>
      <c r="D32" s="10">
        <v>1856</v>
      </c>
      <c r="E32" s="11" t="s">
        <v>109</v>
      </c>
      <c r="F32" s="12">
        <v>0</v>
      </c>
      <c r="G32" s="56">
        <v>6075</v>
      </c>
      <c r="H32" s="42">
        <f t="shared" si="1"/>
        <v>187926.76</v>
      </c>
    </row>
    <row r="33" spans="2:9" ht="16.5" x14ac:dyDescent="0.2">
      <c r="B33" s="41"/>
      <c r="C33" s="74">
        <v>44456</v>
      </c>
      <c r="D33" s="10">
        <v>1857</v>
      </c>
      <c r="E33" s="11" t="s">
        <v>82</v>
      </c>
      <c r="F33" s="12">
        <v>0</v>
      </c>
      <c r="G33" s="56">
        <v>24182.83</v>
      </c>
      <c r="H33" s="42">
        <f t="shared" si="1"/>
        <v>163743.93</v>
      </c>
    </row>
    <row r="34" spans="2:9" ht="25.5" x14ac:dyDescent="0.2">
      <c r="B34" s="41"/>
      <c r="C34" s="74">
        <v>44466</v>
      </c>
      <c r="D34" s="10">
        <v>1858</v>
      </c>
      <c r="E34" s="77" t="s">
        <v>110</v>
      </c>
      <c r="F34" s="12">
        <v>0</v>
      </c>
      <c r="G34" s="56">
        <v>18528</v>
      </c>
      <c r="H34" s="42">
        <f t="shared" si="1"/>
        <v>145215.93</v>
      </c>
    </row>
    <row r="35" spans="2:9" ht="16.5" x14ac:dyDescent="0.2">
      <c r="B35" s="41"/>
      <c r="C35" s="74">
        <v>44468</v>
      </c>
      <c r="D35" s="10">
        <v>1859</v>
      </c>
      <c r="E35" s="11" t="s">
        <v>111</v>
      </c>
      <c r="F35" s="12">
        <v>0</v>
      </c>
      <c r="G35" s="56">
        <v>8327.2199999999993</v>
      </c>
      <c r="H35" s="42">
        <f t="shared" si="1"/>
        <v>136888.71</v>
      </c>
    </row>
    <row r="36" spans="2:9" ht="16.5" x14ac:dyDescent="0.2">
      <c r="B36" s="41"/>
      <c r="C36" s="74">
        <v>44469</v>
      </c>
      <c r="D36" s="10">
        <v>0</v>
      </c>
      <c r="E36" s="11" t="s">
        <v>112</v>
      </c>
      <c r="F36" s="12">
        <v>0</v>
      </c>
      <c r="G36" s="56">
        <v>175</v>
      </c>
      <c r="H36" s="42">
        <f t="shared" si="1"/>
        <v>136713.71</v>
      </c>
    </row>
    <row r="37" spans="2:9" ht="16.5" x14ac:dyDescent="0.2">
      <c r="B37" s="69"/>
      <c r="C37" s="114" t="s">
        <v>25</v>
      </c>
      <c r="D37" s="114"/>
      <c r="E37" s="114"/>
      <c r="F37" s="75">
        <f>SUM(F20:F36)</f>
        <v>0</v>
      </c>
      <c r="G37" s="75">
        <f>SUM(G20:G36)</f>
        <v>76013.05</v>
      </c>
      <c r="H37" s="73">
        <f>H36</f>
        <v>136713.71</v>
      </c>
      <c r="I37" t="s">
        <v>30</v>
      </c>
    </row>
    <row r="38" spans="2:9" x14ac:dyDescent="0.2">
      <c r="H38" s="50"/>
    </row>
    <row r="39" spans="2:9" x14ac:dyDescent="0.2">
      <c r="H39" s="50"/>
    </row>
    <row r="40" spans="2:9" x14ac:dyDescent="0.2">
      <c r="H40" s="50"/>
    </row>
    <row r="44" spans="2:9" x14ac:dyDescent="0.2">
      <c r="C44" s="34"/>
      <c r="D44" s="34"/>
      <c r="E44" s="102"/>
      <c r="F44" s="102"/>
    </row>
    <row r="45" spans="2:9" ht="15.75" x14ac:dyDescent="0.25">
      <c r="C45" s="47"/>
      <c r="E45" s="103" t="s">
        <v>100</v>
      </c>
      <c r="F45" s="103"/>
    </row>
    <row r="46" spans="2:9" ht="15.75" x14ac:dyDescent="0.25">
      <c r="C46" s="48"/>
      <c r="E46" s="103" t="s">
        <v>26</v>
      </c>
      <c r="F46" s="103"/>
    </row>
  </sheetData>
  <mergeCells count="13">
    <mergeCell ref="C37:E37"/>
    <mergeCell ref="E44:F44"/>
    <mergeCell ref="E45:F45"/>
    <mergeCell ref="E46:F4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7" orientation="portrait" r:id="rId1"/>
  <colBreaks count="1" manualBreakCount="1">
    <brk id="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0"/>
  <sheetViews>
    <sheetView topLeftCell="A18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04"/>
      <c r="C6" s="104"/>
      <c r="D6" s="104"/>
      <c r="E6" s="104"/>
      <c r="F6" s="104"/>
      <c r="G6" s="104"/>
      <c r="H6" s="104"/>
    </row>
    <row r="7" spans="2:8" x14ac:dyDescent="0.2">
      <c r="B7" s="104"/>
      <c r="C7" s="104"/>
      <c r="D7" s="104"/>
      <c r="E7" s="104"/>
      <c r="F7" s="104"/>
      <c r="G7" s="104"/>
      <c r="H7" s="104"/>
    </row>
    <row r="8" spans="2:8" x14ac:dyDescent="0.2">
      <c r="B8" s="104"/>
      <c r="C8" s="104"/>
      <c r="D8" s="104"/>
      <c r="E8" s="104"/>
      <c r="F8" s="104"/>
      <c r="G8" s="104"/>
      <c r="H8" s="104"/>
    </row>
    <row r="9" spans="2:8" ht="12" customHeight="1" x14ac:dyDescent="0.2">
      <c r="B9" s="104"/>
      <c r="C9" s="104"/>
      <c r="D9" s="104"/>
      <c r="E9" s="104"/>
      <c r="F9" s="104"/>
      <c r="G9" s="104"/>
      <c r="H9" s="104"/>
    </row>
    <row r="10" spans="2:8" s="34" customFormat="1" ht="12.75" hidden="1" customHeight="1" x14ac:dyDescent="0.2">
      <c r="B10" s="104"/>
      <c r="C10" s="104"/>
      <c r="D10" s="104"/>
      <c r="E10" s="104"/>
      <c r="F10" s="104"/>
      <c r="G10" s="104"/>
      <c r="H10" s="104"/>
    </row>
    <row r="11" spans="2:8" ht="12.75" hidden="1" customHeight="1" x14ac:dyDescent="0.2">
      <c r="B11" s="104"/>
      <c r="C11" s="104"/>
      <c r="D11" s="104"/>
      <c r="E11" s="104"/>
      <c r="F11" s="104"/>
      <c r="G11" s="104"/>
      <c r="H11" s="104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05" t="s">
        <v>2</v>
      </c>
      <c r="C13" s="105"/>
      <c r="D13" s="105"/>
      <c r="E13" s="105"/>
      <c r="F13" s="105"/>
      <c r="G13" s="105"/>
      <c r="H13" s="105"/>
    </row>
    <row r="14" spans="2:8" ht="18" x14ac:dyDescent="0.2">
      <c r="B14" s="101" t="s">
        <v>3</v>
      </c>
      <c r="C14" s="101"/>
      <c r="D14" s="101"/>
      <c r="E14" s="101"/>
      <c r="F14" s="101"/>
      <c r="G14" s="101"/>
      <c r="H14" s="101"/>
    </row>
    <row r="15" spans="2:8" ht="18" x14ac:dyDescent="0.2">
      <c r="B15" s="101" t="s">
        <v>113</v>
      </c>
      <c r="C15" s="101"/>
      <c r="D15" s="101"/>
      <c r="E15" s="101"/>
      <c r="F15" s="101"/>
      <c r="G15" s="101"/>
      <c r="H15" s="101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06"/>
      <c r="C17" s="119" t="s">
        <v>23</v>
      </c>
      <c r="D17" s="109"/>
      <c r="E17" s="109"/>
      <c r="F17" s="109">
        <v>103800735</v>
      </c>
      <c r="G17" s="109"/>
      <c r="H17" s="110"/>
    </row>
    <row r="18" spans="2:13" ht="16.5" customHeight="1" x14ac:dyDescent="0.2">
      <c r="B18" s="107"/>
      <c r="C18" s="120"/>
      <c r="D18" s="121"/>
      <c r="E18" s="35"/>
      <c r="F18" s="122" t="s">
        <v>24</v>
      </c>
      <c r="G18" s="121"/>
      <c r="H18" s="36">
        <v>136713.71</v>
      </c>
      <c r="J18" s="49"/>
    </row>
    <row r="19" spans="2:13" ht="33.75" customHeight="1" thickBot="1" x14ac:dyDescent="0.25">
      <c r="B19" s="108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44469</v>
      </c>
      <c r="D22" s="10">
        <v>0</v>
      </c>
      <c r="E22" s="11" t="s">
        <v>112</v>
      </c>
      <c r="F22" s="12">
        <v>0</v>
      </c>
      <c r="G22" s="56">
        <v>175</v>
      </c>
      <c r="H22" s="42">
        <f>H18</f>
        <v>136713.71</v>
      </c>
      <c r="I22" s="65"/>
    </row>
    <row r="23" spans="2:13" ht="16.5" x14ac:dyDescent="0.2">
      <c r="B23" s="41"/>
      <c r="C23" s="74">
        <v>44477</v>
      </c>
      <c r="D23" s="10">
        <v>1860</v>
      </c>
      <c r="E23" s="11" t="s">
        <v>114</v>
      </c>
      <c r="F23" s="12">
        <v>0</v>
      </c>
      <c r="G23" s="56">
        <v>23835.05</v>
      </c>
      <c r="H23" s="42">
        <f>H22-G23</f>
        <v>112878.65999999999</v>
      </c>
    </row>
    <row r="24" spans="2:13" ht="16.5" x14ac:dyDescent="0.2">
      <c r="B24" s="41"/>
      <c r="C24" s="74">
        <v>44484</v>
      </c>
      <c r="D24" s="10">
        <v>1861</v>
      </c>
      <c r="E24" s="11" t="s">
        <v>109</v>
      </c>
      <c r="F24" s="12">
        <v>0</v>
      </c>
      <c r="G24" s="56">
        <v>6788</v>
      </c>
      <c r="H24" s="42">
        <f t="shared" ref="H24:H27" si="0">H23-G24</f>
        <v>106090.65999999999</v>
      </c>
    </row>
    <row r="25" spans="2:13" ht="16.5" x14ac:dyDescent="0.2">
      <c r="B25" s="41"/>
      <c r="C25" s="74">
        <v>44484</v>
      </c>
      <c r="D25" s="10">
        <v>1862</v>
      </c>
      <c r="E25" s="11" t="s">
        <v>115</v>
      </c>
      <c r="F25" s="12">
        <v>0</v>
      </c>
      <c r="G25" s="56">
        <v>2749.4</v>
      </c>
      <c r="H25" s="42">
        <f t="shared" si="0"/>
        <v>103341.26</v>
      </c>
    </row>
    <row r="26" spans="2:13" ht="16.5" x14ac:dyDescent="0.2">
      <c r="B26" s="41"/>
      <c r="C26" s="74">
        <v>44487</v>
      </c>
      <c r="D26" s="10">
        <v>1863</v>
      </c>
      <c r="E26" s="11" t="s">
        <v>116</v>
      </c>
      <c r="F26" s="12">
        <v>0</v>
      </c>
      <c r="G26" s="56">
        <v>7579.27</v>
      </c>
      <c r="H26" s="42">
        <f t="shared" si="0"/>
        <v>95761.989999999991</v>
      </c>
    </row>
    <row r="27" spans="2:13" ht="16.5" x14ac:dyDescent="0.2">
      <c r="B27" s="41"/>
      <c r="C27" s="74">
        <v>44487</v>
      </c>
      <c r="D27" s="10">
        <v>1864</v>
      </c>
      <c r="E27" s="11" t="s">
        <v>117</v>
      </c>
      <c r="F27" s="12">
        <v>0</v>
      </c>
      <c r="G27" s="56">
        <v>800</v>
      </c>
      <c r="H27" s="42">
        <f t="shared" si="0"/>
        <v>94961.989999999991</v>
      </c>
    </row>
    <row r="28" spans="2:13" ht="16.5" x14ac:dyDescent="0.2">
      <c r="B28" s="41"/>
      <c r="C28" s="74">
        <v>44489</v>
      </c>
      <c r="D28" s="10">
        <v>91</v>
      </c>
      <c r="E28" s="11" t="s">
        <v>118</v>
      </c>
      <c r="F28" s="66">
        <v>398812.91</v>
      </c>
      <c r="G28" s="56">
        <v>0</v>
      </c>
      <c r="H28" s="42">
        <f>H27+F28-G28</f>
        <v>493774.89999999997</v>
      </c>
    </row>
    <row r="29" spans="2:13" ht="16.5" x14ac:dyDescent="0.2">
      <c r="B29" s="41"/>
      <c r="C29" s="74">
        <v>44491</v>
      </c>
      <c r="D29" s="10">
        <v>1865</v>
      </c>
      <c r="E29" s="11" t="s">
        <v>114</v>
      </c>
      <c r="F29" s="12">
        <v>0</v>
      </c>
      <c r="G29" s="56">
        <v>21178.400000000001</v>
      </c>
      <c r="H29" s="42">
        <f>H28-G29</f>
        <v>472596.49999999994</v>
      </c>
    </row>
    <row r="30" spans="2:13" ht="16.5" x14ac:dyDescent="0.2">
      <c r="B30" s="41"/>
      <c r="C30" s="74">
        <v>44498</v>
      </c>
      <c r="D30" s="10">
        <v>25</v>
      </c>
      <c r="E30" s="11" t="s">
        <v>119</v>
      </c>
      <c r="F30" s="12">
        <v>175</v>
      </c>
      <c r="G30" s="56">
        <v>0</v>
      </c>
      <c r="H30" s="42">
        <f>H29+F30-G30</f>
        <v>472771.49999999994</v>
      </c>
    </row>
    <row r="31" spans="2:13" ht="16.5" x14ac:dyDescent="0.2">
      <c r="B31" s="69"/>
      <c r="C31" s="115" t="s">
        <v>25</v>
      </c>
      <c r="D31" s="116"/>
      <c r="E31" s="117"/>
      <c r="F31" s="76">
        <f>SUM(F20:F30)</f>
        <v>398987.91</v>
      </c>
      <c r="G31" s="76">
        <f>SUM(G20:G30)</f>
        <v>63105.120000000003</v>
      </c>
      <c r="H31" s="73">
        <f>H30</f>
        <v>472771.49999999994</v>
      </c>
      <c r="I31" t="s">
        <v>30</v>
      </c>
    </row>
    <row r="32" spans="2:13" x14ac:dyDescent="0.2">
      <c r="H32" s="50"/>
    </row>
    <row r="33" spans="3:8" x14ac:dyDescent="0.2">
      <c r="H33" s="50"/>
    </row>
    <row r="34" spans="3:8" x14ac:dyDescent="0.2">
      <c r="H34" s="50"/>
    </row>
    <row r="38" spans="3:8" x14ac:dyDescent="0.2">
      <c r="C38" s="34"/>
      <c r="D38" s="34"/>
      <c r="E38" s="102"/>
      <c r="F38" s="102"/>
    </row>
    <row r="39" spans="3:8" ht="15.75" x14ac:dyDescent="0.25">
      <c r="C39" s="47"/>
      <c r="E39" s="118" t="s">
        <v>100</v>
      </c>
      <c r="F39" s="118"/>
    </row>
    <row r="40" spans="3:8" ht="15.75" x14ac:dyDescent="0.25">
      <c r="C40" s="48"/>
      <c r="E40" s="103" t="s">
        <v>26</v>
      </c>
      <c r="F40" s="103"/>
    </row>
  </sheetData>
  <mergeCells count="13">
    <mergeCell ref="C31:E31"/>
    <mergeCell ref="E38:F38"/>
    <mergeCell ref="E39:F39"/>
    <mergeCell ref="E40:F40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FEBRERO 2021</vt:lpstr>
      <vt:lpstr>MARZO 2021</vt:lpstr>
      <vt:lpstr>ABRIL 2021</vt:lpstr>
      <vt:lpstr>MAYO</vt:lpstr>
      <vt:lpstr>JUNIO</vt:lpstr>
      <vt:lpstr>JULIO</vt:lpstr>
      <vt:lpstr>AGOSTO</vt:lpstr>
      <vt:lpstr>SEPTIEMBRE </vt:lpstr>
      <vt:lpstr>OCTUBRE </vt:lpstr>
      <vt:lpstr>NOVIEMBRE </vt:lpstr>
      <vt:lpstr>DICIEMBRE </vt:lpstr>
      <vt:lpstr>FEBRERO </vt:lpstr>
      <vt:lpstr>MARZO</vt:lpstr>
      <vt:lpstr>ABRIL</vt:lpstr>
      <vt:lpstr>MAYO </vt:lpstr>
      <vt:lpstr>JUNIO.</vt:lpstr>
      <vt:lpstr>JUNIO.!Área_de_impresión</vt:lpstr>
      <vt:lpstr>JUNIO.!Títulos_a_imprimir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Nohely Corsino</dc:creator>
  <cp:lastModifiedBy>Ixshel Elora Nova Portes</cp:lastModifiedBy>
  <cp:lastPrinted>2022-07-06T12:57:12Z</cp:lastPrinted>
  <dcterms:created xsi:type="dcterms:W3CDTF">2021-04-05T14:17:20Z</dcterms:created>
  <dcterms:modified xsi:type="dcterms:W3CDTF">2022-07-07T15:52:42Z</dcterms:modified>
</cp:coreProperties>
</file>